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7DF54D52-13A0-4639-8770-EB7A057538EC}" xr6:coauthVersionLast="47" xr6:coauthVersionMax="47" xr10:uidLastSave="{00000000-0000-0000-0000-000000000000}"/>
  <bookViews>
    <workbookView xWindow="-110" yWindow="-110" windowWidth="19420" windowHeight="10420" tabRatio="941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1">#REF!</definedName>
    <definedName name="_cargadegrua" localSheetId="2">#REF!</definedName>
    <definedName name="_cargadegrua" localSheetId="4">#REF!</definedName>
    <definedName name="_cargadegrua" localSheetId="3">#REF!</definedName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 localSheetId="1">#REF!</definedName>
    <definedName name="_l" localSheetId="2">#REF!</definedName>
    <definedName name="_l" localSheetId="4">#REF!</definedName>
    <definedName name="_l" localSheetId="3">#REF!</definedName>
    <definedName name="_l">#REF!</definedName>
    <definedName name="_lima" localSheetId="1">#REF!</definedName>
    <definedName name="_lima" localSheetId="2">#REF!</definedName>
    <definedName name="_lima" localSheetId="4">#REF!</definedName>
    <definedName name="_lima" localSheetId="3">#REF!</definedName>
    <definedName name="_lima">#REF!</definedName>
    <definedName name="_tipocarga" localSheetId="1">#REF!</definedName>
    <definedName name="_tipocarga" localSheetId="2">#REF!</definedName>
    <definedName name="_tipocarga" localSheetId="4">#REF!</definedName>
    <definedName name="_tipocarga" localSheetId="3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1">#REF!</definedName>
    <definedName name="importacionmensiak" localSheetId="2">#REF!</definedName>
    <definedName name="importacionmensiak" localSheetId="4">#REF!</definedName>
    <definedName name="importacionmensiak" localSheetId="3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1">#REF!</definedName>
    <definedName name="rrrrr" localSheetId="2">#REF!</definedName>
    <definedName name="rrrrr" localSheetId="4">#REF!</definedName>
    <definedName name="rrrrr" localSheetId="3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C48" i="3"/>
  <c r="J53" i="8"/>
  <c r="I52" i="8"/>
  <c r="H52" i="8"/>
  <c r="G52" i="8"/>
  <c r="F52" i="8"/>
  <c r="E52" i="8"/>
  <c r="J52" i="8" s="1"/>
  <c r="D52" i="8"/>
  <c r="D51" i="8" s="1"/>
  <c r="D47" i="8" s="1"/>
  <c r="C52" i="8"/>
  <c r="I51" i="8"/>
  <c r="I47" i="8" s="1"/>
  <c r="H51" i="8"/>
  <c r="G51" i="8"/>
  <c r="F51" i="8"/>
  <c r="C51" i="8"/>
  <c r="J50" i="8"/>
  <c r="I49" i="8"/>
  <c r="H49" i="8"/>
  <c r="G49" i="8"/>
  <c r="F49" i="8"/>
  <c r="F48" i="8" s="1"/>
  <c r="F47" i="8" s="1"/>
  <c r="E49" i="8"/>
  <c r="J49" i="8" s="1"/>
  <c r="J48" i="8" s="1"/>
  <c r="D49" i="8"/>
  <c r="C49" i="8"/>
  <c r="I48" i="8"/>
  <c r="H48" i="8"/>
  <c r="G48" i="8"/>
  <c r="E48" i="8"/>
  <c r="D48" i="8"/>
  <c r="C48" i="8"/>
  <c r="H47" i="8"/>
  <c r="G47" i="8"/>
  <c r="C47" i="8"/>
  <c r="J45" i="8"/>
  <c r="I44" i="8"/>
  <c r="H44" i="8"/>
  <c r="G44" i="8"/>
  <c r="G38" i="8" s="1"/>
  <c r="F44" i="8"/>
  <c r="F38" i="8" s="1"/>
  <c r="F22" i="8" s="1"/>
  <c r="F19" i="8" s="1"/>
  <c r="E44" i="8"/>
  <c r="D44" i="8"/>
  <c r="C44" i="8"/>
  <c r="C38" i="8" s="1"/>
  <c r="J43" i="8"/>
  <c r="J42" i="8"/>
  <c r="I41" i="8"/>
  <c r="H41" i="8"/>
  <c r="H38" i="8" s="1"/>
  <c r="G41" i="8"/>
  <c r="F41" i="8"/>
  <c r="E41" i="8"/>
  <c r="E38" i="8" s="1"/>
  <c r="J38" i="8" s="1"/>
  <c r="D41" i="8"/>
  <c r="D38" i="8" s="1"/>
  <c r="C41" i="8"/>
  <c r="J40" i="8"/>
  <c r="I39" i="8"/>
  <c r="J39" i="8" s="1"/>
  <c r="H39" i="8"/>
  <c r="G39" i="8"/>
  <c r="F39" i="8"/>
  <c r="E39" i="8"/>
  <c r="D39" i="8"/>
  <c r="C39" i="8"/>
  <c r="I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E32" i="8"/>
  <c r="J32" i="8" s="1"/>
  <c r="D32" i="8"/>
  <c r="C32" i="8"/>
  <c r="J31" i="8"/>
  <c r="J30" i="8"/>
  <c r="J29" i="8"/>
  <c r="I28" i="8"/>
  <c r="H28" i="8"/>
  <c r="H23" i="8" s="1"/>
  <c r="H22" i="8" s="1"/>
  <c r="H19" i="8" s="1"/>
  <c r="G28" i="8"/>
  <c r="G23" i="8" s="1"/>
  <c r="G22" i="8" s="1"/>
  <c r="G19" i="8" s="1"/>
  <c r="F28" i="8"/>
  <c r="E28" i="8"/>
  <c r="D28" i="8"/>
  <c r="C28" i="8"/>
  <c r="J27" i="8"/>
  <c r="I26" i="8"/>
  <c r="H26" i="8"/>
  <c r="G26" i="8"/>
  <c r="F26" i="8"/>
  <c r="E26" i="8"/>
  <c r="J26" i="8" s="1"/>
  <c r="D26" i="8"/>
  <c r="C26" i="8"/>
  <c r="J25" i="8"/>
  <c r="I24" i="8"/>
  <c r="J24" i="8" s="1"/>
  <c r="H24" i="8"/>
  <c r="G24" i="8"/>
  <c r="F24" i="8"/>
  <c r="E24" i="8"/>
  <c r="D24" i="8"/>
  <c r="C24" i="8"/>
  <c r="I23" i="8"/>
  <c r="I22" i="8" s="1"/>
  <c r="I19" i="8" s="1"/>
  <c r="F23" i="8"/>
  <c r="J53" i="7"/>
  <c r="I52" i="7"/>
  <c r="H52" i="7"/>
  <c r="G52" i="7"/>
  <c r="F52" i="7"/>
  <c r="F51" i="7" s="1"/>
  <c r="F47" i="7" s="1"/>
  <c r="E52" i="7"/>
  <c r="J52" i="7" s="1"/>
  <c r="D52" i="7"/>
  <c r="C52" i="7"/>
  <c r="I51" i="7"/>
  <c r="H51" i="7"/>
  <c r="G51" i="7"/>
  <c r="E51" i="7"/>
  <c r="D51" i="7"/>
  <c r="D47" i="7" s="1"/>
  <c r="C51" i="7"/>
  <c r="J50" i="7"/>
  <c r="I49" i="7"/>
  <c r="H49" i="7"/>
  <c r="G49" i="7"/>
  <c r="F49" i="7"/>
  <c r="E49" i="7"/>
  <c r="J49" i="7" s="1"/>
  <c r="J48" i="7" s="1"/>
  <c r="D49" i="7"/>
  <c r="C49" i="7"/>
  <c r="I48" i="7"/>
  <c r="H48" i="7"/>
  <c r="G48" i="7"/>
  <c r="G47" i="7" s="1"/>
  <c r="F48" i="7"/>
  <c r="E48" i="7"/>
  <c r="D48" i="7"/>
  <c r="C48" i="7"/>
  <c r="I47" i="7"/>
  <c r="H47" i="7"/>
  <c r="E47" i="7"/>
  <c r="J47" i="7" s="1"/>
  <c r="C47" i="7"/>
  <c r="J45" i="7"/>
  <c r="I44" i="7"/>
  <c r="H44" i="7"/>
  <c r="G44" i="7"/>
  <c r="F44" i="7"/>
  <c r="J44" i="7" s="1"/>
  <c r="E44" i="7"/>
  <c r="D44" i="7"/>
  <c r="C44" i="7"/>
  <c r="J43" i="7"/>
  <c r="J42" i="7"/>
  <c r="I41" i="7"/>
  <c r="H41" i="7"/>
  <c r="H38" i="7" s="1"/>
  <c r="G41" i="7"/>
  <c r="F41" i="7"/>
  <c r="F38" i="7" s="1"/>
  <c r="E41" i="7"/>
  <c r="D41" i="7"/>
  <c r="C41" i="7"/>
  <c r="J40" i="7"/>
  <c r="I39" i="7"/>
  <c r="H39" i="7"/>
  <c r="G39" i="7"/>
  <c r="F39" i="7"/>
  <c r="E39" i="7"/>
  <c r="J39" i="7" s="1"/>
  <c r="D39" i="7"/>
  <c r="C39" i="7"/>
  <c r="C38" i="7" s="1"/>
  <c r="I38" i="7"/>
  <c r="G38" i="7"/>
  <c r="E38" i="7"/>
  <c r="D38" i="7"/>
  <c r="J37" i="7"/>
  <c r="J36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J34" i="7" s="1"/>
  <c r="D34" i="7"/>
  <c r="C34" i="7"/>
  <c r="J33" i="7"/>
  <c r="I32" i="7"/>
  <c r="H32" i="7"/>
  <c r="G32" i="7"/>
  <c r="F32" i="7"/>
  <c r="J32" i="7" s="1"/>
  <c r="E32" i="7"/>
  <c r="D32" i="7"/>
  <c r="C32" i="7"/>
  <c r="J31" i="7"/>
  <c r="J30" i="7"/>
  <c r="J29" i="7"/>
  <c r="I28" i="7"/>
  <c r="H28" i="7"/>
  <c r="G28" i="7"/>
  <c r="G23" i="7" s="1"/>
  <c r="G22" i="7" s="1"/>
  <c r="G19" i="7" s="1"/>
  <c r="F28" i="7"/>
  <c r="F23" i="7" s="1"/>
  <c r="E28" i="7"/>
  <c r="J28" i="7" s="1"/>
  <c r="D28" i="7"/>
  <c r="C28" i="7"/>
  <c r="J27" i="7"/>
  <c r="I26" i="7"/>
  <c r="H26" i="7"/>
  <c r="G26" i="7"/>
  <c r="J26" i="7" s="1"/>
  <c r="F26" i="7"/>
  <c r="E26" i="7"/>
  <c r="D26" i="7"/>
  <c r="C26" i="7"/>
  <c r="J25" i="7"/>
  <c r="I24" i="7"/>
  <c r="H24" i="7"/>
  <c r="H23" i="7" s="1"/>
  <c r="H22" i="7" s="1"/>
  <c r="H19" i="7" s="1"/>
  <c r="G24" i="7"/>
  <c r="F24" i="7"/>
  <c r="E24" i="7"/>
  <c r="J24" i="7" s="1"/>
  <c r="D24" i="7"/>
  <c r="C24" i="7"/>
  <c r="I23" i="7"/>
  <c r="I22" i="7"/>
  <c r="I19" i="7"/>
  <c r="J53" i="6"/>
  <c r="I52" i="6"/>
  <c r="H52" i="6"/>
  <c r="G52" i="6"/>
  <c r="F52" i="6"/>
  <c r="E52" i="6"/>
  <c r="J52" i="6" s="1"/>
  <c r="D52" i="6"/>
  <c r="D51" i="6" s="1"/>
  <c r="D47" i="6" s="1"/>
  <c r="C52" i="6"/>
  <c r="I51" i="6"/>
  <c r="H51" i="6"/>
  <c r="G51" i="6"/>
  <c r="F51" i="6"/>
  <c r="C51" i="6"/>
  <c r="J50" i="6"/>
  <c r="I49" i="6"/>
  <c r="H49" i="6"/>
  <c r="G49" i="6"/>
  <c r="F49" i="6"/>
  <c r="F48" i="6" s="1"/>
  <c r="F47" i="6" s="1"/>
  <c r="E49" i="6"/>
  <c r="J49" i="6" s="1"/>
  <c r="J48" i="6" s="1"/>
  <c r="D49" i="6"/>
  <c r="C49" i="6"/>
  <c r="I48" i="6"/>
  <c r="H48" i="6"/>
  <c r="G48" i="6"/>
  <c r="D48" i="6"/>
  <c r="C48" i="6"/>
  <c r="I47" i="6"/>
  <c r="H47" i="6"/>
  <c r="G47" i="6"/>
  <c r="C47" i="6"/>
  <c r="J45" i="6"/>
  <c r="I44" i="6"/>
  <c r="H44" i="6"/>
  <c r="G44" i="6"/>
  <c r="F44" i="6"/>
  <c r="E44" i="6"/>
  <c r="J44" i="6" s="1"/>
  <c r="D44" i="6"/>
  <c r="D38" i="6" s="1"/>
  <c r="C44" i="6"/>
  <c r="C38" i="6" s="1"/>
  <c r="J43" i="6"/>
  <c r="J42" i="6"/>
  <c r="I41" i="6"/>
  <c r="H41" i="6"/>
  <c r="G41" i="6"/>
  <c r="F41" i="6"/>
  <c r="E41" i="6"/>
  <c r="J41" i="6" s="1"/>
  <c r="D41" i="6"/>
  <c r="C41" i="6"/>
  <c r="J40" i="6"/>
  <c r="I39" i="6"/>
  <c r="H39" i="6"/>
  <c r="G39" i="6"/>
  <c r="F39" i="6"/>
  <c r="E39" i="6"/>
  <c r="E38" i="6" s="1"/>
  <c r="D39" i="6"/>
  <c r="C39" i="6"/>
  <c r="I38" i="6"/>
  <c r="J37" i="6"/>
  <c r="J36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J34" i="6" s="1"/>
  <c r="D34" i="6"/>
  <c r="C34" i="6"/>
  <c r="J33" i="6"/>
  <c r="I32" i="6"/>
  <c r="H32" i="6"/>
  <c r="G32" i="6"/>
  <c r="F32" i="6"/>
  <c r="E32" i="6"/>
  <c r="J32" i="6" s="1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I23" i="6" s="1"/>
  <c r="I22" i="6" s="1"/>
  <c r="I19" i="6" s="1"/>
  <c r="H24" i="6"/>
  <c r="G24" i="6"/>
  <c r="F24" i="6"/>
  <c r="E24" i="6"/>
  <c r="D24" i="6"/>
  <c r="C24" i="6"/>
  <c r="J53" i="5"/>
  <c r="I52" i="5"/>
  <c r="H52" i="5"/>
  <c r="G52" i="5"/>
  <c r="F52" i="5"/>
  <c r="F51" i="5" s="1"/>
  <c r="E52" i="5"/>
  <c r="J52" i="5" s="1"/>
  <c r="D52" i="5"/>
  <c r="C52" i="5"/>
  <c r="I51" i="5"/>
  <c r="I47" i="5" s="1"/>
  <c r="H51" i="5"/>
  <c r="G51" i="5"/>
  <c r="D51" i="5"/>
  <c r="C51" i="5"/>
  <c r="J50" i="5"/>
  <c r="I49" i="5"/>
  <c r="H49" i="5"/>
  <c r="G49" i="5"/>
  <c r="F49" i="5"/>
  <c r="J49" i="5" s="1"/>
  <c r="J48" i="5" s="1"/>
  <c r="E49" i="5"/>
  <c r="D49" i="5"/>
  <c r="C49" i="5"/>
  <c r="I48" i="5"/>
  <c r="H48" i="5"/>
  <c r="G48" i="5"/>
  <c r="E48" i="5"/>
  <c r="D48" i="5"/>
  <c r="C48" i="5"/>
  <c r="C47" i="5" s="1"/>
  <c r="H47" i="5"/>
  <c r="G47" i="5"/>
  <c r="D47" i="5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J39" i="5" s="1"/>
  <c r="D39" i="5"/>
  <c r="C39" i="5"/>
  <c r="J37" i="5"/>
  <c r="I36" i="5"/>
  <c r="H36" i="5"/>
  <c r="G36" i="5"/>
  <c r="F36" i="5"/>
  <c r="E36" i="5"/>
  <c r="J36" i="5" s="1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D23" i="8" l="1"/>
  <c r="D22" i="8" s="1"/>
  <c r="D19" i="8" s="1"/>
  <c r="C23" i="8"/>
  <c r="C22" i="8" s="1"/>
  <c r="C19" i="8" s="1"/>
  <c r="J28" i="8"/>
  <c r="D23" i="7"/>
  <c r="D22" i="7" s="1"/>
  <c r="D19" i="7" s="1"/>
  <c r="C23" i="7"/>
  <c r="C22" i="7" s="1"/>
  <c r="C19" i="7" s="1"/>
  <c r="C23" i="6"/>
  <c r="C22" i="6" s="1"/>
  <c r="C19" i="6" s="1"/>
  <c r="D23" i="6"/>
  <c r="D22" i="6" s="1"/>
  <c r="D19" i="6" s="1"/>
  <c r="J26" i="6"/>
  <c r="G23" i="6"/>
  <c r="H23" i="6"/>
  <c r="H22" i="6" s="1"/>
  <c r="H19" i="6" s="1"/>
  <c r="G38" i="6"/>
  <c r="G22" i="6"/>
  <c r="G19" i="6" s="1"/>
  <c r="J39" i="6"/>
  <c r="H38" i="6"/>
  <c r="F38" i="6"/>
  <c r="J38" i="6" s="1"/>
  <c r="F23" i="6"/>
  <c r="F22" i="6" s="1"/>
  <c r="F19" i="6" s="1"/>
  <c r="J28" i="6"/>
  <c r="J44" i="5"/>
  <c r="J24" i="5"/>
  <c r="G23" i="5"/>
  <c r="J41" i="8"/>
  <c r="E51" i="8"/>
  <c r="E23" i="8"/>
  <c r="J44" i="8"/>
  <c r="J38" i="7"/>
  <c r="J51" i="7"/>
  <c r="F22" i="7"/>
  <c r="F19" i="7" s="1"/>
  <c r="J41" i="7"/>
  <c r="E23" i="7"/>
  <c r="J24" i="6"/>
  <c r="E51" i="6"/>
  <c r="J51" i="6" s="1"/>
  <c r="E48" i="6"/>
  <c r="E47" i="6" s="1"/>
  <c r="J47" i="6" s="1"/>
  <c r="E23" i="6"/>
  <c r="C38" i="5"/>
  <c r="D38" i="5"/>
  <c r="E38" i="5"/>
  <c r="F38" i="5"/>
  <c r="H38" i="5"/>
  <c r="I38" i="5"/>
  <c r="J34" i="5"/>
  <c r="J32" i="5"/>
  <c r="H23" i="5"/>
  <c r="H22" i="5" s="1"/>
  <c r="H19" i="5" s="1"/>
  <c r="J26" i="5"/>
  <c r="D23" i="5"/>
  <c r="C23" i="5"/>
  <c r="E23" i="5"/>
  <c r="F23" i="5"/>
  <c r="I23" i="5"/>
  <c r="G38" i="5"/>
  <c r="G22" i="5" s="1"/>
  <c r="G19" i="5" s="1"/>
  <c r="J41" i="5"/>
  <c r="J28" i="5"/>
  <c r="F48" i="5"/>
  <c r="F47" i="5" s="1"/>
  <c r="E51" i="5"/>
  <c r="F22" i="5" l="1"/>
  <c r="J51" i="8"/>
  <c r="E47" i="8"/>
  <c r="J47" i="8" s="1"/>
  <c r="E22" i="8"/>
  <c r="E19" i="8" s="1"/>
  <c r="J19" i="8" s="1"/>
  <c r="J23" i="8"/>
  <c r="J22" i="8" s="1"/>
  <c r="E22" i="7"/>
  <c r="E19" i="7" s="1"/>
  <c r="J19" i="7" s="1"/>
  <c r="J23" i="7"/>
  <c r="J22" i="7" s="1"/>
  <c r="E22" i="6"/>
  <c r="E19" i="6" s="1"/>
  <c r="J19" i="6" s="1"/>
  <c r="J23" i="6"/>
  <c r="J22" i="6" s="1"/>
  <c r="I22" i="5"/>
  <c r="I19" i="5" s="1"/>
  <c r="C22" i="5"/>
  <c r="C19" i="5" s="1"/>
  <c r="E22" i="5"/>
  <c r="D22" i="5"/>
  <c r="D19" i="5" s="1"/>
  <c r="F19" i="5"/>
  <c r="J23" i="5"/>
  <c r="E47" i="5"/>
  <c r="J47" i="5" s="1"/>
  <c r="J51" i="5"/>
  <c r="J38" i="5"/>
  <c r="J22" i="5" l="1"/>
  <c r="E19" i="5"/>
  <c r="J19" i="5" s="1"/>
  <c r="M43" i="3" l="1"/>
  <c r="M45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D47" i="3" s="1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G38" i="3" s="1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C47" i="3" l="1"/>
  <c r="D38" i="3"/>
  <c r="E47" i="3"/>
  <c r="G47" i="3"/>
  <c r="I47" i="3"/>
  <c r="H47" i="3"/>
  <c r="F47" i="3"/>
  <c r="I38" i="3"/>
  <c r="H38" i="3"/>
  <c r="C38" i="3"/>
  <c r="E38" i="3"/>
  <c r="F38" i="3"/>
  <c r="G23" i="3"/>
  <c r="G22" i="3" s="1"/>
  <c r="C23" i="3"/>
  <c r="C22" i="3" s="1"/>
  <c r="D23" i="3"/>
  <c r="D22" i="3" s="1"/>
  <c r="H23" i="3"/>
  <c r="I23" i="3"/>
  <c r="E23" i="3"/>
  <c r="F23" i="3"/>
  <c r="I22" i="3" l="1"/>
  <c r="H22" i="3"/>
  <c r="E22" i="3"/>
  <c r="F22" i="3"/>
  <c r="M35" i="3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J43" i="3"/>
  <c r="N43" i="3" s="1"/>
  <c r="J42" i="3"/>
  <c r="N42" i="3" s="1"/>
  <c r="J40" i="3"/>
  <c r="N40" i="3" s="1"/>
  <c r="J37" i="3"/>
  <c r="N37" i="3" s="1"/>
  <c r="J35" i="3"/>
  <c r="N35" i="3" s="1"/>
  <c r="M34" i="3"/>
  <c r="J33" i="3"/>
  <c r="N33" i="3" s="1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<sst xmlns="http://schemas.openxmlformats.org/spreadsheetml/2006/main" count="266" uniqueCount="51">
  <si>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</si>
  <si>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</si>
  <si>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</si>
  <si>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</si>
  <si>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</si>
  <si>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</si>
  <si>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</si>
  <si>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</si>
  <si>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</si>
  <si>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</si>
  <si>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</si>
  <si>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</si>
  <si>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</si>
  <si>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</si>
  <si>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</si>
  <si>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</si>
  <si>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</si>
  <si>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</si>
  <si>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</si>
  <si>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</si>
  <si>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</si>
  <si>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</si>
  <si>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</si>
  <si>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</si>
  <si>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</si>
  <si>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</si>
  <si>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</si>
  <si>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</si>
  <si>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</si>
  <si>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</si>
  <si>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</si>
  <si>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</si>
  <si>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</si>
  <si>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</si>
  <si>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</si>
  <si>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</si>
  <si>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</si>
  <si>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</si>
  <si>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</si>
  <si>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</si>
  <si>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</si>
  <si>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</si>
  <si>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(Jul-23)</t>
  </si>
  <si>
    <t>Unidades
(Jul-23)</t>
  </si>
  <si>
    <t>TM
(Jul-23)</t>
  </si>
  <si>
    <t>Total
TM
(Jul-23)</t>
  </si>
  <si>
    <t>TOTAL
TEUS
(Jul-22)</t>
  </si>
  <si>
    <t>TOTAL
TM
(Jul-22)</t>
  </si>
  <si>
    <t>%
VARIACIÓN TEUS
(Jul -2023/2022)</t>
  </si>
  <si>
    <t>%
VARIACIÓN TM 
(Jul - 2023/2022)</t>
  </si>
  <si>
    <t>Elaborado por el Área de Estadísticas - DOMA,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</si>
</sst>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79375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312738" y="9286875"/>
          <a:ext cx="18166896" cy="23359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288925</xdr:colOff>
      <xdr:row>6</xdr:row>
      <xdr:rowOff>19051</xdr:rowOff>
    </xdr:from>
    <xdr:to>
      <xdr:col>13</xdr:col>
      <xdr:colOff>1008062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8925" y="876301"/>
          <a:ext cx="18126075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7471</xdr:colOff>
      <xdr:row>57</xdr:row>
      <xdr:rowOff>59766</xdr:rowOff>
    </xdr:from>
    <xdr:to>
      <xdr:col>9</xdr:col>
      <xdr:colOff>1464235</xdr:colOff>
      <xdr:row>59</xdr:row>
      <xdr:rowOff>74706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4BC395AC-08DB-413E-AF74-468C22BCAE3E}"/>
            </a:ext>
          </a:extLst>
        </xdr:cNvPr>
        <xdr:cNvSpPr>
          <a:spLocks noChangeArrowheads="1"/>
        </xdr:cNvSpPr>
      </xdr:nvSpPr>
      <xdr:spPr bwMode="auto">
        <a:xfrm>
          <a:off x="291353" y="9181354"/>
          <a:ext cx="14029764" cy="313764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9993A57-862F-4F59-9E01-C82596176A6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6A1ECA12-0657-4F38-966A-10B457807BA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9A2685A7-42B0-4888-AF65-17A3B8D4D4D4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637CC838-2B8F-41D9-9B10-B7890FB07BA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276411</xdr:colOff>
      <xdr:row>6</xdr:row>
      <xdr:rowOff>112059</xdr:rowOff>
    </xdr:from>
    <xdr:to>
      <xdr:col>9</xdr:col>
      <xdr:colOff>1449294</xdr:colOff>
      <xdr:row>12</xdr:row>
      <xdr:rowOff>145864</xdr:rowOff>
    </xdr:to>
    <xdr:sp macro="" textlink="">
      <xdr:nvSpPr>
        <xdr:cNvPr id="9" name="Cuadro de texto 3">
          <a:extLst>
            <a:ext uri="{FF2B5EF4-FFF2-40B4-BE49-F238E27FC236}">
              <a16:creationId xmlns:a16="http://schemas.microsoft.com/office/drawing/2014/main" id="{67456091-ADB7-4224-B899-C217284E74B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1" y="1008530"/>
          <a:ext cx="14029765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7471</xdr:colOff>
      <xdr:row>57</xdr:row>
      <xdr:rowOff>59766</xdr:rowOff>
    </xdr:from>
    <xdr:to>
      <xdr:col>9</xdr:col>
      <xdr:colOff>1464235</xdr:colOff>
      <xdr:row>59</xdr:row>
      <xdr:rowOff>74706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8C900A5-88F3-4A0A-84C6-B2A2210CABC6}"/>
            </a:ext>
          </a:extLst>
        </xdr:cNvPr>
        <xdr:cNvSpPr>
          <a:spLocks noChangeArrowheads="1"/>
        </xdr:cNvSpPr>
      </xdr:nvSpPr>
      <xdr:spPr bwMode="auto">
        <a:xfrm>
          <a:off x="293221" y="9102166"/>
          <a:ext cx="14017064" cy="30704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D7BB697-F6A8-4C24-ACCA-B8A096FD1F10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4AE43B3-176D-4691-8533-B1E16D3715A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CEEA5D00-7092-4771-A34D-98DA8509FA4B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945ED17D-ABD8-4715-9559-F960643EE22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276411</xdr:colOff>
      <xdr:row>6</xdr:row>
      <xdr:rowOff>112059</xdr:rowOff>
    </xdr:from>
    <xdr:to>
      <xdr:col>9</xdr:col>
      <xdr:colOff>1449294</xdr:colOff>
      <xdr:row>12</xdr:row>
      <xdr:rowOff>145864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7DE34899-2128-42EE-86AF-19AA663A93F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1" y="988359"/>
          <a:ext cx="14025283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7471</xdr:colOff>
      <xdr:row>57</xdr:row>
      <xdr:rowOff>59766</xdr:rowOff>
    </xdr:from>
    <xdr:to>
      <xdr:col>9</xdr:col>
      <xdr:colOff>1464235</xdr:colOff>
      <xdr:row>59</xdr:row>
      <xdr:rowOff>74706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9667F4C-E7DA-47B0-AEF2-5BB216594A26}"/>
            </a:ext>
          </a:extLst>
        </xdr:cNvPr>
        <xdr:cNvSpPr>
          <a:spLocks noChangeArrowheads="1"/>
        </xdr:cNvSpPr>
      </xdr:nvSpPr>
      <xdr:spPr bwMode="auto">
        <a:xfrm>
          <a:off x="293221" y="9102166"/>
          <a:ext cx="14017064" cy="30704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9743AFE-5AB5-4D47-8182-CB9779451813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24C9C16-7151-4581-B0CD-FF6DDFD4569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F64104BD-E2C0-4023-B40E-4676F43AF1CA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39C2537-31CE-486B-AABE-8CDE03E93F1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276411</xdr:colOff>
      <xdr:row>6</xdr:row>
      <xdr:rowOff>112059</xdr:rowOff>
    </xdr:from>
    <xdr:to>
      <xdr:col>9</xdr:col>
      <xdr:colOff>1449294</xdr:colOff>
      <xdr:row>12</xdr:row>
      <xdr:rowOff>145864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72EF4EE4-F181-4CF7-924B-273AA247191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1" y="988359"/>
          <a:ext cx="14025283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7471</xdr:colOff>
      <xdr:row>57</xdr:row>
      <xdr:rowOff>59766</xdr:rowOff>
    </xdr:from>
    <xdr:to>
      <xdr:col>9</xdr:col>
      <xdr:colOff>1464235</xdr:colOff>
      <xdr:row>59</xdr:row>
      <xdr:rowOff>74706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1C210FF-FEA4-4EF6-86B4-E2D29DBE9179}"/>
            </a:ext>
          </a:extLst>
        </xdr:cNvPr>
        <xdr:cNvSpPr>
          <a:spLocks noChangeArrowheads="1"/>
        </xdr:cNvSpPr>
      </xdr:nvSpPr>
      <xdr:spPr bwMode="auto">
        <a:xfrm>
          <a:off x="293221" y="9102166"/>
          <a:ext cx="14017064" cy="30704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61350D6-45B0-4B55-B236-5F99ED98144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305AF1A-4DCF-47FA-8FCA-99194B15CD3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FFD0EFC7-9631-42F9-8E00-512EFF509712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8C4CB77-E224-4B50-ADCA-DCF56073CE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276411</xdr:colOff>
      <xdr:row>6</xdr:row>
      <xdr:rowOff>112059</xdr:rowOff>
    </xdr:from>
    <xdr:to>
      <xdr:col>9</xdr:col>
      <xdr:colOff>1449294</xdr:colOff>
      <xdr:row>12</xdr:row>
      <xdr:rowOff>145864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DF2499AC-A21A-432B-8640-28E151D478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1" y="988359"/>
          <a:ext cx="14025283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80" zoomScaleNormal="80" zoomScaleSheetLayoutView="100" workbookViewId="0">
      <selection activeCell="G27" sqref="G27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  <c r="K15" s="79" t="s">
        <v>46</v>
      </c>
      <c r="L15" s="79" t="s">
        <v>47</v>
      </c>
      <c r="M15" s="82" t="s">
        <v>48</v>
      </c>
      <c r="N15" s="82" t="s">
        <v>49</v>
      </c>
    </row>
    <row r="16" spans="2:14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272643</v>
      </c>
      <c r="D19" s="25">
        <f t="shared" si="0"/>
        <v>159156</v>
      </c>
      <c r="E19" s="25">
        <f t="shared" si="0"/>
        <v>2482967.5468199998</v>
      </c>
      <c r="F19" s="25">
        <f t="shared" si="0"/>
        <v>285772.11099999992</v>
      </c>
      <c r="G19" s="25">
        <f t="shared" si="0"/>
        <v>1748775.6329999997</v>
      </c>
      <c r="H19" s="25">
        <f t="shared" si="0"/>
        <v>206915.76899999997</v>
      </c>
      <c r="I19" s="25">
        <f t="shared" si="0"/>
        <v>25164.949000000008</v>
      </c>
      <c r="J19" s="25">
        <f>SUM(E19:I19)</f>
        <v>4749596.0088200001</v>
      </c>
      <c r="K19" s="59">
        <f>+K22+K47</f>
        <v>250440</v>
      </c>
      <c r="L19" s="59">
        <f>+L22+L47</f>
        <v>4560162.5117699997</v>
      </c>
      <c r="M19" s="57">
        <f>(C19/K19)-1</f>
        <v>8.8655965500718636E-2</v>
      </c>
      <c r="N19" s="58">
        <f>(J19/L19)-1</f>
        <v>4.1540953104426181E-2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272643</v>
      </c>
      <c r="D22" s="34">
        <f t="shared" si="1"/>
        <v>159156</v>
      </c>
      <c r="E22" s="34">
        <f t="shared" si="1"/>
        <v>2482967.5468199998</v>
      </c>
      <c r="F22" s="34">
        <f t="shared" si="1"/>
        <v>284438.01099999994</v>
      </c>
      <c r="G22" s="34">
        <f t="shared" si="1"/>
        <v>1748775.6329999997</v>
      </c>
      <c r="H22" s="34">
        <f t="shared" si="1"/>
        <v>206915.76899999997</v>
      </c>
      <c r="I22" s="34">
        <f t="shared" si="1"/>
        <v>25164.949000000008</v>
      </c>
      <c r="J22" s="35">
        <f t="shared" ref="J22:L22" si="2">+J23+J38</f>
        <v>4748261.9088200005</v>
      </c>
      <c r="K22" s="60">
        <f t="shared" si="2"/>
        <v>250440</v>
      </c>
      <c r="L22" s="60">
        <f t="shared" si="2"/>
        <v>4548931.5117699997</v>
      </c>
      <c r="M22" s="55">
        <f>(C22/K22)-1</f>
        <v>8.8655965500718636E-2</v>
      </c>
      <c r="N22" s="55">
        <f>(J22/L22)-1</f>
        <v>4.3819168640866435E-2</v>
      </c>
      <c r="Q22" s="19"/>
    </row>
    <row r="23" spans="2:20" ht="13.5" thickBot="1" x14ac:dyDescent="0.35">
      <c r="B23" s="66" t="s">
        <v>9</v>
      </c>
      <c r="C23" s="67">
        <f>C24+C28+C34+C36+C32+C26</f>
        <v>271465</v>
      </c>
      <c r="D23" s="67">
        <f t="shared" ref="D23:F23" si="3">D24+D28+D34+D36+D32+D26</f>
        <v>158566</v>
      </c>
      <c r="E23" s="67">
        <f t="shared" si="3"/>
        <v>2473177.2568199998</v>
      </c>
      <c r="F23" s="67">
        <f t="shared" si="3"/>
        <v>272326.78099999996</v>
      </c>
      <c r="G23" s="67">
        <f>G24+G28+G34+G36+G32+G26</f>
        <v>1748775.6329999997</v>
      </c>
      <c r="H23" s="67">
        <f t="shared" ref="H23:I23" si="4">H24+H28+H34+H36+H32+H26</f>
        <v>197223.30899999998</v>
      </c>
      <c r="I23" s="67">
        <f t="shared" si="4"/>
        <v>24977.949000000008</v>
      </c>
      <c r="J23" s="68">
        <f t="shared" ref="J23:J43" si="5">SUM(E23:I23)</f>
        <v>4716480.92882</v>
      </c>
      <c r="K23" s="61">
        <f>K24+K28+K32+K34+K36+K26</f>
        <v>249590</v>
      </c>
      <c r="L23" s="61">
        <f>L24+L28+L32+L34+L36+L26</f>
        <v>4517105.8917699996</v>
      </c>
      <c r="M23" s="55">
        <f t="shared" ref="M23:M45" si="6">(C23/K23)-1</f>
        <v>8.7643735726591565E-2</v>
      </c>
      <c r="N23" s="55">
        <f t="shared" ref="N23:N50" si="7">(J23/L23)-1</f>
        <v>4.4137782426853178E-2</v>
      </c>
      <c r="Q23" s="19"/>
    </row>
    <row r="24" spans="2:20" ht="13.5" thickBot="1" x14ac:dyDescent="0.3">
      <c r="B24" s="10" t="s">
        <v>10</v>
      </c>
      <c r="C24" s="36">
        <f t="shared" ref="C24:I24" si="8">C25</f>
        <v>20453</v>
      </c>
      <c r="D24" s="36">
        <f t="shared" si="8"/>
        <v>10804</v>
      </c>
      <c r="E24" s="36">
        <f t="shared" si="8"/>
        <v>134047.63899999997</v>
      </c>
      <c r="F24" s="36">
        <f t="shared" si="8"/>
        <v>2870.95</v>
      </c>
      <c r="G24" s="36">
        <f t="shared" si="8"/>
        <v>16741.080000000002</v>
      </c>
      <c r="H24" s="36">
        <f t="shared" si="8"/>
        <v>0</v>
      </c>
      <c r="I24" s="36">
        <f t="shared" si="8"/>
        <v>0</v>
      </c>
      <c r="J24" s="36">
        <f t="shared" si="5"/>
        <v>153659.66899999999</v>
      </c>
      <c r="K24" s="61">
        <f>K25</f>
        <v>26560</v>
      </c>
      <c r="L24" s="61">
        <f>L25</f>
        <v>234415.14099999997</v>
      </c>
      <c r="M24" s="55">
        <f t="shared" si="6"/>
        <v>-0.22993222891566267</v>
      </c>
      <c r="N24" s="55">
        <f t="shared" si="7"/>
        <v>-0.34449767901297801</v>
      </c>
      <c r="Q24" s="19"/>
    </row>
    <row r="25" spans="2:20" s="11" customFormat="1" ht="12" thickBot="1" x14ac:dyDescent="0.25">
      <c r="B25" s="37" t="s">
        <v>11</v>
      </c>
      <c r="C25" s="12">
        <v>20453</v>
      </c>
      <c r="D25" s="12">
        <v>10804</v>
      </c>
      <c r="E25" s="12">
        <v>134047.63899999997</v>
      </c>
      <c r="F25" s="38">
        <v>2870.95</v>
      </c>
      <c r="G25" s="39">
        <v>16741.080000000002</v>
      </c>
      <c r="H25" s="38">
        <v>0</v>
      </c>
      <c r="I25" s="38">
        <v>0</v>
      </c>
      <c r="J25" s="36">
        <f t="shared" si="5"/>
        <v>153659.66899999999</v>
      </c>
      <c r="K25" s="62">
        <v>26560</v>
      </c>
      <c r="L25" s="62">
        <v>234415.14099999997</v>
      </c>
      <c r="M25" s="55">
        <f t="shared" si="6"/>
        <v>-0.22993222891566267</v>
      </c>
      <c r="N25" s="55">
        <f t="shared" si="7"/>
        <v>-0.34449767901297801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10290.23</v>
      </c>
      <c r="G26" s="36">
        <f>G27</f>
        <v>231457.05999999997</v>
      </c>
      <c r="H26" s="36">
        <f>H27</f>
        <v>0</v>
      </c>
      <c r="I26" s="36">
        <f>I27</f>
        <v>0</v>
      </c>
      <c r="J26" s="36">
        <f t="shared" si="5"/>
        <v>241747.28999999998</v>
      </c>
      <c r="K26" s="61">
        <f>K27</f>
        <v>0</v>
      </c>
      <c r="L26" s="61">
        <f>L27</f>
        <v>302733.27481999999</v>
      </c>
      <c r="M26" s="55" t="s">
        <v>13</v>
      </c>
      <c r="N26" s="55">
        <f t="shared" si="7"/>
        <v>-0.20145121099179208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10290.23</v>
      </c>
      <c r="G27" s="39">
        <v>231457.05999999997</v>
      </c>
      <c r="H27" s="38">
        <v>0</v>
      </c>
      <c r="I27" s="38">
        <v>0</v>
      </c>
      <c r="J27" s="36">
        <f t="shared" si="5"/>
        <v>241747.28999999998</v>
      </c>
      <c r="K27" s="62">
        <v>0</v>
      </c>
      <c r="L27" s="62">
        <v>302733.27481999999</v>
      </c>
      <c r="M27" s="55" t="s">
        <v>13</v>
      </c>
      <c r="N27" s="55">
        <f t="shared" si="7"/>
        <v>-0.20145121099179208</v>
      </c>
    </row>
    <row r="28" spans="2:20" ht="13.5" thickBot="1" x14ac:dyDescent="0.3">
      <c r="B28" s="10" t="s">
        <v>14</v>
      </c>
      <c r="C28" s="42">
        <f t="shared" ref="C28:D28" si="10">SUM(C29:C31)</f>
        <v>247249</v>
      </c>
      <c r="D28" s="42">
        <f t="shared" si="10"/>
        <v>145654</v>
      </c>
      <c r="E28" s="42">
        <f t="shared" ref="E28:I28" si="11">SUM(E29:E31)</f>
        <v>2298617.3498199997</v>
      </c>
      <c r="F28" s="42">
        <f t="shared" si="11"/>
        <v>139930.87799999997</v>
      </c>
      <c r="G28" s="42">
        <f t="shared" si="11"/>
        <v>801826.7699999999</v>
      </c>
      <c r="H28" s="42">
        <f t="shared" si="11"/>
        <v>174072.07199999999</v>
      </c>
      <c r="I28" s="42">
        <f t="shared" si="11"/>
        <v>24977.949000000008</v>
      </c>
      <c r="J28" s="36">
        <f t="shared" si="5"/>
        <v>3439425.0188199999</v>
      </c>
      <c r="K28" s="61">
        <f>SUM(K29:K31)</f>
        <v>221579</v>
      </c>
      <c r="L28" s="61">
        <f>SUM(L29:L31)</f>
        <v>3209593.2589500002</v>
      </c>
      <c r="M28" s="55">
        <f t="shared" si="6"/>
        <v>0.11585032877664392</v>
      </c>
      <c r="N28" s="55">
        <f t="shared" si="7"/>
        <v>7.1607752549052828E-2</v>
      </c>
    </row>
    <row r="29" spans="2:20" s="11" customFormat="1" ht="12" thickBot="1" x14ac:dyDescent="0.25">
      <c r="B29" s="43" t="s">
        <v>15</v>
      </c>
      <c r="C29" s="12">
        <v>98352</v>
      </c>
      <c r="D29" s="12">
        <v>55618</v>
      </c>
      <c r="E29" s="12">
        <v>743875.45099999988</v>
      </c>
      <c r="F29" s="38">
        <v>139930.87799999997</v>
      </c>
      <c r="G29" s="39">
        <v>592710.18999999994</v>
      </c>
      <c r="H29" s="38">
        <v>174072.07199999999</v>
      </c>
      <c r="I29" s="38">
        <v>24977.949000000008</v>
      </c>
      <c r="J29" s="36">
        <f t="shared" si="5"/>
        <v>1675566.5399999998</v>
      </c>
      <c r="K29" s="62">
        <v>84427</v>
      </c>
      <c r="L29" s="62">
        <v>1458508.3569499999</v>
      </c>
      <c r="M29" s="55">
        <f t="shared" si="6"/>
        <v>0.16493538796830398</v>
      </c>
      <c r="N29" s="55">
        <f t="shared" si="7"/>
        <v>0.1488220358941974</v>
      </c>
      <c r="T29" s="40"/>
    </row>
    <row r="30" spans="2:20" s="11" customFormat="1" ht="12" thickBot="1" x14ac:dyDescent="0.25">
      <c r="B30" s="43" t="s">
        <v>16</v>
      </c>
      <c r="C30" s="12">
        <v>148897</v>
      </c>
      <c r="D30" s="12">
        <v>90036</v>
      </c>
      <c r="E30" s="12">
        <v>1554741.8988199998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1554741.8988199998</v>
      </c>
      <c r="K30" s="62">
        <v>137152</v>
      </c>
      <c r="L30" s="62">
        <v>1543155.3320000002</v>
      </c>
      <c r="M30" s="55">
        <f t="shared" si="6"/>
        <v>8.5634916005599582E-2</v>
      </c>
      <c r="N30" s="55">
        <f t="shared" si="7"/>
        <v>7.5083606813468595E-3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209116.58</v>
      </c>
      <c r="H31" s="38">
        <v>0</v>
      </c>
      <c r="I31" s="38">
        <v>0</v>
      </c>
      <c r="J31" s="36">
        <f t="shared" si="5"/>
        <v>209116.58</v>
      </c>
      <c r="K31" s="62">
        <v>0</v>
      </c>
      <c r="L31" s="62">
        <v>207929.57</v>
      </c>
      <c r="M31" s="55" t="s">
        <v>13</v>
      </c>
      <c r="N31" s="55">
        <f t="shared" si="7"/>
        <v>5.7087118489207445E-3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2610</v>
      </c>
      <c r="D32" s="36">
        <f t="shared" si="12"/>
        <v>1313</v>
      </c>
      <c r="E32" s="36">
        <f>E33</f>
        <v>21050.25</v>
      </c>
      <c r="F32" s="36">
        <f>F33</f>
        <v>56767.13</v>
      </c>
      <c r="G32" s="36">
        <f>G33</f>
        <v>132500.90999999997</v>
      </c>
      <c r="H32" s="36">
        <f>H33</f>
        <v>0</v>
      </c>
      <c r="I32" s="36">
        <f>I33</f>
        <v>0</v>
      </c>
      <c r="J32" s="36">
        <f t="shared" si="5"/>
        <v>210318.28999999998</v>
      </c>
      <c r="K32" s="61">
        <f>K33</f>
        <v>1016</v>
      </c>
      <c r="L32" s="61">
        <f>L33</f>
        <v>171236.21999999997</v>
      </c>
      <c r="M32" s="55" t="s">
        <v>39</v>
      </c>
      <c r="N32" s="55">
        <f t="shared" si="7"/>
        <v>0.22823483256054122</v>
      </c>
      <c r="T32" s="40"/>
    </row>
    <row r="33" spans="1:22" s="11" customFormat="1" ht="12" thickBot="1" x14ac:dyDescent="0.25">
      <c r="A33" s="40"/>
      <c r="B33" s="43" t="s">
        <v>19</v>
      </c>
      <c r="C33" s="12">
        <v>2610</v>
      </c>
      <c r="D33" s="12">
        <v>1313</v>
      </c>
      <c r="E33" s="12">
        <v>21050.25</v>
      </c>
      <c r="F33" s="38">
        <v>56767.13</v>
      </c>
      <c r="G33" s="39">
        <v>132500.90999999997</v>
      </c>
      <c r="H33" s="38">
        <v>0</v>
      </c>
      <c r="I33" s="38"/>
      <c r="J33" s="36">
        <f t="shared" si="5"/>
        <v>210318.28999999998</v>
      </c>
      <c r="K33" s="62">
        <v>1016</v>
      </c>
      <c r="L33" s="62">
        <v>171236.21999999997</v>
      </c>
      <c r="M33" s="55" t="s">
        <v>39</v>
      </c>
      <c r="N33" s="55">
        <f t="shared" si="7"/>
        <v>0.22823483256054122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841</v>
      </c>
      <c r="D34" s="36">
        <f t="shared" si="13"/>
        <v>583</v>
      </c>
      <c r="E34" s="36">
        <f t="shared" si="13"/>
        <v>14161.017999999998</v>
      </c>
      <c r="F34" s="36">
        <f t="shared" si="13"/>
        <v>59451.593000000008</v>
      </c>
      <c r="G34" s="36">
        <f t="shared" si="13"/>
        <v>502224.81299999997</v>
      </c>
      <c r="H34" s="36">
        <f t="shared" si="13"/>
        <v>23068.237000000001</v>
      </c>
      <c r="I34" s="36">
        <f t="shared" si="13"/>
        <v>0</v>
      </c>
      <c r="J34" s="36">
        <f t="shared" si="5"/>
        <v>598905.66099999996</v>
      </c>
      <c r="K34" s="61">
        <f>K35</f>
        <v>435</v>
      </c>
      <c r="L34" s="61">
        <f>L35</f>
        <v>552021.99699999974</v>
      </c>
      <c r="M34" s="55">
        <f t="shared" si="6"/>
        <v>0.93333333333333335</v>
      </c>
      <c r="N34" s="55">
        <f t="shared" si="7"/>
        <v>8.4930789451856281E-2</v>
      </c>
      <c r="T34" s="40"/>
    </row>
    <row r="35" spans="1:22" s="11" customFormat="1" ht="12" thickBot="1" x14ac:dyDescent="0.25">
      <c r="B35" s="41" t="s">
        <v>21</v>
      </c>
      <c r="C35" s="12">
        <v>841</v>
      </c>
      <c r="D35" s="12">
        <v>583</v>
      </c>
      <c r="E35" s="12">
        <v>14161.017999999998</v>
      </c>
      <c r="F35" s="38">
        <v>59451.593000000008</v>
      </c>
      <c r="G35" s="39">
        <v>502224.81299999997</v>
      </c>
      <c r="H35" s="38">
        <v>23068.237000000001</v>
      </c>
      <c r="I35" s="38">
        <v>0</v>
      </c>
      <c r="J35" s="36">
        <f t="shared" si="5"/>
        <v>598905.66099999996</v>
      </c>
      <c r="K35" s="62">
        <v>435</v>
      </c>
      <c r="L35" s="62">
        <v>552021.99699999974</v>
      </c>
      <c r="M35" s="55">
        <f t="shared" si="6"/>
        <v>0.93333333333333335</v>
      </c>
      <c r="N35" s="55">
        <f t="shared" si="7"/>
        <v>8.4930789451856281E-2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312</v>
      </c>
      <c r="D36" s="36">
        <f t="shared" si="14"/>
        <v>212</v>
      </c>
      <c r="E36" s="36">
        <f>E37</f>
        <v>5301</v>
      </c>
      <c r="F36" s="36">
        <f>F37</f>
        <v>3016</v>
      </c>
      <c r="G36" s="36">
        <f>G37</f>
        <v>64025</v>
      </c>
      <c r="H36" s="36">
        <f>H37</f>
        <v>83</v>
      </c>
      <c r="I36" s="36">
        <f>I37</f>
        <v>0</v>
      </c>
      <c r="J36" s="36">
        <f t="shared" si="5"/>
        <v>72425</v>
      </c>
      <c r="K36" s="61">
        <f>K37</f>
        <v>0</v>
      </c>
      <c r="L36" s="61">
        <f>L37</f>
        <v>47106</v>
      </c>
      <c r="M36" s="55" t="s">
        <v>13</v>
      </c>
      <c r="N36" s="55">
        <f t="shared" si="7"/>
        <v>0.53748991635885024</v>
      </c>
      <c r="T36" s="40"/>
    </row>
    <row r="37" spans="1:22" s="11" customFormat="1" ht="12" thickBot="1" x14ac:dyDescent="0.25">
      <c r="B37" s="43" t="s">
        <v>23</v>
      </c>
      <c r="C37" s="12">
        <v>312</v>
      </c>
      <c r="D37" s="12">
        <v>212</v>
      </c>
      <c r="E37" s="12">
        <v>5301</v>
      </c>
      <c r="F37" s="38">
        <v>3016</v>
      </c>
      <c r="G37" s="39">
        <v>64025</v>
      </c>
      <c r="H37" s="38">
        <v>83</v>
      </c>
      <c r="I37" s="38">
        <v>0</v>
      </c>
      <c r="J37" s="36">
        <f t="shared" si="5"/>
        <v>72425</v>
      </c>
      <c r="K37" s="62"/>
      <c r="L37" s="62">
        <v>47106</v>
      </c>
      <c r="M37" s="55" t="s">
        <v>13</v>
      </c>
      <c r="N37" s="55">
        <f t="shared" si="7"/>
        <v>0.53748991635885024</v>
      </c>
      <c r="T37" s="40"/>
    </row>
    <row r="38" spans="1:22" ht="13.5" thickBot="1" x14ac:dyDescent="0.35">
      <c r="B38" s="66" t="s">
        <v>24</v>
      </c>
      <c r="C38" s="67">
        <f>C39+C41+C44</f>
        <v>1178</v>
      </c>
      <c r="D38" s="67">
        <f>D39+D41+D44</f>
        <v>590</v>
      </c>
      <c r="E38" s="67">
        <f>E39+E41+E44</f>
        <v>9790.2899999999991</v>
      </c>
      <c r="F38" s="67">
        <f>F39+F41+F44</f>
        <v>12111.23</v>
      </c>
      <c r="G38" s="67">
        <f t="shared" ref="G38:I38" si="15">G39+G41+G44</f>
        <v>0</v>
      </c>
      <c r="H38" s="67">
        <f t="shared" si="15"/>
        <v>9692.4599999999991</v>
      </c>
      <c r="I38" s="67">
        <f t="shared" si="15"/>
        <v>187</v>
      </c>
      <c r="J38" s="67">
        <f>SUM(E38:I38)</f>
        <v>31780.979999999996</v>
      </c>
      <c r="K38" s="61">
        <f>K39+K41+K44</f>
        <v>850</v>
      </c>
      <c r="L38" s="61">
        <f>L39+L41+L44</f>
        <v>31825.620000000003</v>
      </c>
      <c r="M38" s="55">
        <f t="shared" si="6"/>
        <v>0.38588235294117657</v>
      </c>
      <c r="N38" s="55">
        <f t="shared" si="7"/>
        <v>-1.40264353058972E-3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5370</v>
      </c>
      <c r="G39" s="36">
        <f>G40</f>
        <v>0</v>
      </c>
      <c r="H39" s="36">
        <f>H40</f>
        <v>0</v>
      </c>
      <c r="I39" s="36">
        <f>I40</f>
        <v>7</v>
      </c>
      <c r="J39" s="36">
        <f t="shared" si="5"/>
        <v>5377</v>
      </c>
      <c r="K39" s="61">
        <f>K40</f>
        <v>0</v>
      </c>
      <c r="L39" s="61">
        <f>L40</f>
        <v>10179</v>
      </c>
      <c r="M39" s="55" t="s">
        <v>13</v>
      </c>
      <c r="N39" s="55">
        <f t="shared" si="7"/>
        <v>-0.47175557520385103</v>
      </c>
      <c r="U39" s="11"/>
      <c r="V39" s="11"/>
    </row>
    <row r="40" spans="1:22" s="11" customFormat="1" ht="12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5370</v>
      </c>
      <c r="G40" s="39">
        <v>0</v>
      </c>
      <c r="H40" s="38">
        <v>0</v>
      </c>
      <c r="I40" s="38">
        <v>7</v>
      </c>
      <c r="J40" s="36">
        <f t="shared" si="5"/>
        <v>5377</v>
      </c>
      <c r="K40" s="62">
        <v>0</v>
      </c>
      <c r="L40" s="62">
        <v>10179</v>
      </c>
      <c r="M40" s="55" t="s">
        <v>13</v>
      </c>
      <c r="N40" s="55">
        <f t="shared" si="7"/>
        <v>-0.47175557520385103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82</v>
      </c>
      <c r="D41" s="42">
        <f t="shared" si="17"/>
        <v>42</v>
      </c>
      <c r="E41" s="42">
        <f t="shared" si="17"/>
        <v>529.28999999999985</v>
      </c>
      <c r="F41" s="42">
        <f t="shared" si="17"/>
        <v>6148.5599999999995</v>
      </c>
      <c r="G41" s="42">
        <f t="shared" si="17"/>
        <v>0</v>
      </c>
      <c r="H41" s="42">
        <f t="shared" si="17"/>
        <v>0</v>
      </c>
      <c r="I41" s="42">
        <f t="shared" si="17"/>
        <v>180</v>
      </c>
      <c r="J41" s="36">
        <f t="shared" si="5"/>
        <v>6857.8499999999995</v>
      </c>
      <c r="K41" s="63">
        <f>K42+K43</f>
        <v>60</v>
      </c>
      <c r="L41" s="63">
        <f>L42+L43</f>
        <v>12134.43</v>
      </c>
      <c r="M41" s="55">
        <f t="shared" si="6"/>
        <v>0.3666666666666667</v>
      </c>
      <c r="N41" s="55">
        <f t="shared" si="7"/>
        <v>-0.43484366385565709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4960</v>
      </c>
      <c r="G42" s="39">
        <v>0</v>
      </c>
      <c r="H42" s="38">
        <v>0</v>
      </c>
      <c r="I42" s="38">
        <v>180</v>
      </c>
      <c r="J42" s="36">
        <f t="shared" si="5"/>
        <v>5140</v>
      </c>
      <c r="K42" s="62">
        <v>0</v>
      </c>
      <c r="L42" s="62">
        <v>9699</v>
      </c>
      <c r="M42" s="55" t="s">
        <v>13</v>
      </c>
      <c r="N42" s="55">
        <f t="shared" si="7"/>
        <v>-0.47004845860397981</v>
      </c>
      <c r="T42" s="40"/>
    </row>
    <row r="43" spans="1:22" s="11" customFormat="1" ht="12" thickBot="1" x14ac:dyDescent="0.25">
      <c r="B43" s="43" t="s">
        <v>29</v>
      </c>
      <c r="C43" s="12">
        <v>82</v>
      </c>
      <c r="D43" s="12">
        <v>42</v>
      </c>
      <c r="E43" s="12">
        <v>529.28999999999985</v>
      </c>
      <c r="F43" s="38">
        <v>1188.5599999999997</v>
      </c>
      <c r="G43" s="39">
        <v>0</v>
      </c>
      <c r="H43" s="38">
        <v>0</v>
      </c>
      <c r="I43" s="38">
        <v>0</v>
      </c>
      <c r="J43" s="36">
        <f t="shared" si="5"/>
        <v>1717.8499999999995</v>
      </c>
      <c r="K43" s="62">
        <v>60</v>
      </c>
      <c r="L43" s="62">
        <v>2435.4299999999994</v>
      </c>
      <c r="M43" s="55">
        <f t="shared" si="6"/>
        <v>0.3666666666666667</v>
      </c>
      <c r="N43" s="55">
        <f t="shared" si="7"/>
        <v>-0.29464201393593747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1096</v>
      </c>
      <c r="D44" s="36">
        <f t="shared" si="18"/>
        <v>548</v>
      </c>
      <c r="E44" s="36">
        <f>E45</f>
        <v>9261</v>
      </c>
      <c r="F44" s="36">
        <f>F45</f>
        <v>592.67000000000007</v>
      </c>
      <c r="G44" s="36">
        <f>G45</f>
        <v>0</v>
      </c>
      <c r="H44" s="36">
        <f>H45</f>
        <v>9692.4599999999991</v>
      </c>
      <c r="I44" s="36">
        <f>I45</f>
        <v>0</v>
      </c>
      <c r="J44" s="36">
        <f>SUM(E44:I44)</f>
        <v>19546.129999999997</v>
      </c>
      <c r="K44" s="61">
        <f>K45</f>
        <v>790</v>
      </c>
      <c r="L44" s="61">
        <f>L45</f>
        <v>9512.19</v>
      </c>
      <c r="M44" s="55">
        <f t="shared" si="6"/>
        <v>0.3873417721518988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1096</v>
      </c>
      <c r="D45" s="12">
        <v>548</v>
      </c>
      <c r="E45" s="12">
        <v>9261</v>
      </c>
      <c r="F45" s="46">
        <v>592.67000000000007</v>
      </c>
      <c r="G45" s="47">
        <v>0</v>
      </c>
      <c r="H45" s="39">
        <v>9692.4599999999991</v>
      </c>
      <c r="I45" s="46">
        <v>0</v>
      </c>
      <c r="J45" s="48">
        <f>SUM(E45:I45)</f>
        <v>19546.129999999997</v>
      </c>
      <c r="K45" s="62">
        <v>790</v>
      </c>
      <c r="L45" s="62">
        <v>9512.19</v>
      </c>
      <c r="M45" s="55">
        <f t="shared" si="6"/>
        <v>0.3873417721518988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1334.1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1334.1</v>
      </c>
      <c r="K47" s="64">
        <f>K48+K51</f>
        <v>0</v>
      </c>
      <c r="L47" s="64">
        <f>L48+L51</f>
        <v>11231</v>
      </c>
      <c r="M47" s="55" t="s">
        <v>13</v>
      </c>
      <c r="N47" s="55">
        <f t="shared" si="7"/>
        <v>-0.88121271480722996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1334.1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1334.1</v>
      </c>
      <c r="K48" s="64">
        <f t="shared" si="20"/>
        <v>0</v>
      </c>
      <c r="L48" s="64">
        <f t="shared" si="20"/>
        <v>10836</v>
      </c>
      <c r="M48" s="55" t="s">
        <v>13</v>
      </c>
      <c r="N48" s="55">
        <f t="shared" si="7"/>
        <v>-0.87688261351052055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1334.1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1334.1</v>
      </c>
      <c r="K49" s="61">
        <f t="shared" ref="K49:L49" si="24">K50</f>
        <v>0</v>
      </c>
      <c r="L49" s="61">
        <f t="shared" si="24"/>
        <v>10836</v>
      </c>
      <c r="M49" s="55" t="s">
        <v>13</v>
      </c>
      <c r="N49" s="55">
        <f t="shared" si="7"/>
        <v>-0.87688261351052055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1334.1</v>
      </c>
      <c r="G50" s="39">
        <v>0</v>
      </c>
      <c r="H50" s="38">
        <v>0</v>
      </c>
      <c r="I50" s="38">
        <v>0</v>
      </c>
      <c r="J50" s="36">
        <f t="shared" si="23"/>
        <v>1334.1</v>
      </c>
      <c r="K50" s="62">
        <v>0</v>
      </c>
      <c r="L50" s="62">
        <v>10836</v>
      </c>
      <c r="M50" s="55" t="s">
        <v>13</v>
      </c>
      <c r="N50" s="55">
        <f t="shared" si="7"/>
        <v>-0.87688261351052055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395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395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/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395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859-96D1-4241-BB07-A3A1872D57CD}">
  <dimension ref="A10:R71"/>
  <sheetViews>
    <sheetView showGridLines="0" topLeftCell="A12" zoomScale="85" zoomScaleNormal="85" zoomScaleSheetLayoutView="100" workbookViewId="0">
      <selection activeCell="D28" sqref="D2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98848</v>
      </c>
      <c r="D19" s="25">
        <f t="shared" si="0"/>
        <v>57772</v>
      </c>
      <c r="E19" s="25">
        <f t="shared" si="0"/>
        <v>891677.14581999986</v>
      </c>
      <c r="F19" s="25">
        <f t="shared" si="0"/>
        <v>209437.49500000002</v>
      </c>
      <c r="G19" s="25">
        <f t="shared" si="0"/>
        <v>936798.58999999985</v>
      </c>
      <c r="H19" s="25">
        <f t="shared" si="0"/>
        <v>91266.849000000002</v>
      </c>
      <c r="I19" s="25">
        <f t="shared" si="0"/>
        <v>24812.229000000007</v>
      </c>
      <c r="J19" s="25">
        <f>SUM(E19:I19)</f>
        <v>2153992.3088199995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98848</v>
      </c>
      <c r="D22" s="34">
        <f t="shared" si="1"/>
        <v>57772</v>
      </c>
      <c r="E22" s="34">
        <f t="shared" si="1"/>
        <v>891677.14581999986</v>
      </c>
      <c r="F22" s="34">
        <f t="shared" si="1"/>
        <v>209437.49500000002</v>
      </c>
      <c r="G22" s="34">
        <f t="shared" si="1"/>
        <v>936798.58999999985</v>
      </c>
      <c r="H22" s="34">
        <f t="shared" si="1"/>
        <v>91266.849000000002</v>
      </c>
      <c r="I22" s="34">
        <f t="shared" si="1"/>
        <v>24812.229000000007</v>
      </c>
      <c r="J22" s="35">
        <f t="shared" si="1"/>
        <v>2153992.3088199995</v>
      </c>
      <c r="M22" s="19"/>
    </row>
    <row r="23" spans="2:16" ht="13" x14ac:dyDescent="0.3">
      <c r="B23" s="66" t="s">
        <v>9</v>
      </c>
      <c r="C23" s="67">
        <f>C24+C28+C34+C36+C32+C26</f>
        <v>98326</v>
      </c>
      <c r="D23" s="67">
        <f t="shared" ref="D23:F23" si="2">D24+D28+D34+D36+D32+D26</f>
        <v>57511</v>
      </c>
      <c r="E23" s="67">
        <f t="shared" si="2"/>
        <v>890633.14581999986</v>
      </c>
      <c r="F23" s="67">
        <f t="shared" si="2"/>
        <v>209273.73500000002</v>
      </c>
      <c r="G23" s="67">
        <f>G24+G28+G34+G36+G32+G26</f>
        <v>936798.58999999985</v>
      </c>
      <c r="H23" s="67">
        <f t="shared" ref="H23:I23" si="3">H24+H28+H34+H36+H32+H26</f>
        <v>91266.849000000002</v>
      </c>
      <c r="I23" s="67">
        <f t="shared" si="3"/>
        <v>24812.229000000007</v>
      </c>
      <c r="J23" s="68">
        <f t="shared" ref="J23:J43" si="4">SUM(E23:I23)</f>
        <v>2152784.5488199997</v>
      </c>
      <c r="M23" s="19"/>
    </row>
    <row r="24" spans="2:16" ht="13" x14ac:dyDescent="0.25">
      <c r="B24" s="10" t="s">
        <v>10</v>
      </c>
      <c r="C24" s="36">
        <f t="shared" ref="C24:I24" si="5">C25</f>
        <v>8322</v>
      </c>
      <c r="D24" s="36">
        <f t="shared" si="5"/>
        <v>4334</v>
      </c>
      <c r="E24" s="36">
        <f t="shared" si="5"/>
        <v>16266.750999999998</v>
      </c>
      <c r="F24" s="36">
        <f t="shared" si="5"/>
        <v>2844.48</v>
      </c>
      <c r="G24" s="36">
        <f t="shared" si="5"/>
        <v>16741.080000000002</v>
      </c>
      <c r="H24" s="36">
        <f t="shared" si="5"/>
        <v>0</v>
      </c>
      <c r="I24" s="36">
        <f t="shared" si="5"/>
        <v>0</v>
      </c>
      <c r="J24" s="36">
        <f t="shared" si="4"/>
        <v>35852.311000000002</v>
      </c>
      <c r="M24" s="19"/>
    </row>
    <row r="25" spans="2:16" s="11" customFormat="1" x14ac:dyDescent="0.2">
      <c r="B25" s="37" t="s">
        <v>11</v>
      </c>
      <c r="C25" s="12">
        <v>8322</v>
      </c>
      <c r="D25" s="12">
        <v>4334</v>
      </c>
      <c r="E25" s="12">
        <v>16266.750999999998</v>
      </c>
      <c r="F25" s="38">
        <v>2844.48</v>
      </c>
      <c r="G25" s="39">
        <v>16741.080000000002</v>
      </c>
      <c r="H25" s="38"/>
      <c r="I25" s="38"/>
      <c r="J25" s="36">
        <f t="shared" si="4"/>
        <v>35852.311000000002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10290.23</v>
      </c>
      <c r="G26" s="36">
        <f>G27</f>
        <v>148239.91999999998</v>
      </c>
      <c r="H26" s="36">
        <f>H27</f>
        <v>0</v>
      </c>
      <c r="I26" s="36">
        <f>I27</f>
        <v>0</v>
      </c>
      <c r="J26" s="36">
        <f t="shared" si="4"/>
        <v>158530.15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10290.23</v>
      </c>
      <c r="G27" s="39">
        <v>148239.91999999998</v>
      </c>
      <c r="H27" s="38"/>
      <c r="I27" s="38"/>
      <c r="J27" s="36">
        <f t="shared" si="4"/>
        <v>158530.15</v>
      </c>
    </row>
    <row r="28" spans="2:16" ht="13" x14ac:dyDescent="0.25">
      <c r="B28" s="10" t="s">
        <v>14</v>
      </c>
      <c r="C28" s="42">
        <f t="shared" ref="C28:I28" si="7">SUM(C29:C31)</f>
        <v>88447</v>
      </c>
      <c r="D28" s="42">
        <f t="shared" si="7"/>
        <v>52366</v>
      </c>
      <c r="E28" s="42">
        <f t="shared" si="7"/>
        <v>868665.94181999983</v>
      </c>
      <c r="F28" s="42">
        <f t="shared" si="7"/>
        <v>139795.27699999997</v>
      </c>
      <c r="G28" s="42">
        <f t="shared" si="7"/>
        <v>592710.18999999994</v>
      </c>
      <c r="H28" s="42">
        <f t="shared" si="7"/>
        <v>81207.292000000001</v>
      </c>
      <c r="I28" s="42">
        <f t="shared" si="7"/>
        <v>24812.229000000007</v>
      </c>
      <c r="J28" s="36">
        <f t="shared" si="4"/>
        <v>1707190.9298199997</v>
      </c>
    </row>
    <row r="29" spans="2:16" s="11" customFormat="1" x14ac:dyDescent="0.2">
      <c r="B29" s="43" t="s">
        <v>15</v>
      </c>
      <c r="C29" s="12">
        <v>32545</v>
      </c>
      <c r="D29" s="12">
        <v>18653</v>
      </c>
      <c r="E29" s="12">
        <v>288590.36799999984</v>
      </c>
      <c r="F29" s="38">
        <v>139795.27699999997</v>
      </c>
      <c r="G29" s="39">
        <v>592710.18999999994</v>
      </c>
      <c r="H29" s="38">
        <v>81207.292000000001</v>
      </c>
      <c r="I29" s="38">
        <v>24812.229000000007</v>
      </c>
      <c r="J29" s="36">
        <f t="shared" si="4"/>
        <v>1127115.3559999997</v>
      </c>
      <c r="P29" s="40"/>
    </row>
    <row r="30" spans="2:16" s="11" customFormat="1" x14ac:dyDescent="0.2">
      <c r="B30" s="43" t="s">
        <v>16</v>
      </c>
      <c r="C30" s="12">
        <v>55902</v>
      </c>
      <c r="D30" s="12">
        <v>33713</v>
      </c>
      <c r="E30" s="12">
        <v>580075.57381999993</v>
      </c>
      <c r="F30" s="38"/>
      <c r="G30" s="38"/>
      <c r="H30" s="38"/>
      <c r="I30" s="38"/>
      <c r="J30" s="36">
        <f t="shared" si="4"/>
        <v>580075.57381999993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1400</v>
      </c>
      <c r="D32" s="36">
        <f t="shared" si="8"/>
        <v>700</v>
      </c>
      <c r="E32" s="36">
        <f>E33</f>
        <v>3092.96</v>
      </c>
      <c r="F32" s="36">
        <f>F33</f>
        <v>10704.17</v>
      </c>
      <c r="G32" s="36">
        <f>G33</f>
        <v>102947.96999999999</v>
      </c>
      <c r="H32" s="36">
        <f>H33</f>
        <v>0</v>
      </c>
      <c r="I32" s="36">
        <f>I33</f>
        <v>0</v>
      </c>
      <c r="J32" s="36">
        <f t="shared" si="4"/>
        <v>116745.09999999999</v>
      </c>
      <c r="P32" s="40"/>
    </row>
    <row r="33" spans="1:18" s="11" customFormat="1" x14ac:dyDescent="0.2">
      <c r="A33" s="40"/>
      <c r="B33" s="43" t="s">
        <v>19</v>
      </c>
      <c r="C33" s="12">
        <v>1400</v>
      </c>
      <c r="D33" s="12">
        <v>700</v>
      </c>
      <c r="E33" s="12">
        <v>3092.96</v>
      </c>
      <c r="F33" s="38">
        <v>10704.17</v>
      </c>
      <c r="G33" s="39">
        <v>102947.96999999999</v>
      </c>
      <c r="H33" s="38"/>
      <c r="I33" s="38"/>
      <c r="J33" s="36">
        <f t="shared" si="4"/>
        <v>116745.09999999999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157</v>
      </c>
      <c r="D34" s="36">
        <f t="shared" si="9"/>
        <v>111</v>
      </c>
      <c r="E34" s="36">
        <f t="shared" si="9"/>
        <v>2607.4929999999999</v>
      </c>
      <c r="F34" s="36">
        <f t="shared" si="9"/>
        <v>42642.578000000001</v>
      </c>
      <c r="G34" s="36">
        <f t="shared" si="9"/>
        <v>44260.430000000008</v>
      </c>
      <c r="H34" s="36">
        <f t="shared" si="9"/>
        <v>10059.556999999999</v>
      </c>
      <c r="I34" s="36">
        <f t="shared" si="9"/>
        <v>0</v>
      </c>
      <c r="J34" s="36">
        <f t="shared" si="4"/>
        <v>99570.058000000019</v>
      </c>
      <c r="P34" s="40"/>
    </row>
    <row r="35" spans="1:18" s="11" customFormat="1" x14ac:dyDescent="0.2">
      <c r="B35" s="41" t="s">
        <v>21</v>
      </c>
      <c r="C35" s="12">
        <v>157</v>
      </c>
      <c r="D35" s="12">
        <v>111</v>
      </c>
      <c r="E35" s="12">
        <v>2607.4929999999999</v>
      </c>
      <c r="F35" s="38">
        <v>42642.578000000001</v>
      </c>
      <c r="G35" s="39">
        <v>44260.430000000008</v>
      </c>
      <c r="H35" s="38">
        <v>10059.556999999999</v>
      </c>
      <c r="I35" s="38"/>
      <c r="J35" s="36">
        <f t="shared" si="4"/>
        <v>99570.058000000019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2997</v>
      </c>
      <c r="G36" s="36">
        <f>G37</f>
        <v>31899</v>
      </c>
      <c r="H36" s="36">
        <f>H37</f>
        <v>0</v>
      </c>
      <c r="I36" s="36">
        <f>I37</f>
        <v>0</v>
      </c>
      <c r="J36" s="36">
        <f t="shared" si="4"/>
        <v>34896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2997</v>
      </c>
      <c r="G37" s="39">
        <v>31899</v>
      </c>
      <c r="H37" s="38"/>
      <c r="I37" s="38"/>
      <c r="J37" s="36">
        <f t="shared" si="4"/>
        <v>34896</v>
      </c>
      <c r="P37" s="40"/>
    </row>
    <row r="38" spans="1:18" ht="13" x14ac:dyDescent="0.3">
      <c r="B38" s="66" t="s">
        <v>24</v>
      </c>
      <c r="C38" s="67">
        <f>C39+C41+C44</f>
        <v>522</v>
      </c>
      <c r="D38" s="67">
        <f>D39+D41+D44</f>
        <v>261</v>
      </c>
      <c r="E38" s="67">
        <f>E39+E41+E44</f>
        <v>1044</v>
      </c>
      <c r="F38" s="67">
        <f>F39+F41+F44</f>
        <v>163.76000000000002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1207.76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522</v>
      </c>
      <c r="D44" s="36">
        <f t="shared" si="14"/>
        <v>261</v>
      </c>
      <c r="E44" s="36">
        <f>E45</f>
        <v>1044</v>
      </c>
      <c r="F44" s="36">
        <f>F45</f>
        <v>163.76000000000002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1207.76</v>
      </c>
      <c r="P44" s="40"/>
    </row>
    <row r="45" spans="1:18" s="11" customFormat="1" ht="12" thickBot="1" x14ac:dyDescent="0.25">
      <c r="B45" s="45" t="s">
        <v>41</v>
      </c>
      <c r="C45" s="12">
        <v>522</v>
      </c>
      <c r="D45" s="12">
        <v>261</v>
      </c>
      <c r="E45" s="12">
        <v>1044</v>
      </c>
      <c r="F45" s="46">
        <v>163.76000000000002</v>
      </c>
      <c r="G45" s="47"/>
      <c r="H45" s="39"/>
      <c r="I45" s="46"/>
      <c r="J45" s="48">
        <f>SUM(E45:I45)</f>
        <v>1207.76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70700-36B6-454D-A83E-285BC619628B}">
  <dimension ref="A10:R71"/>
  <sheetViews>
    <sheetView showGridLines="0" topLeftCell="A7" zoomScale="85" zoomScaleNormal="85" zoomScaleSheetLayoutView="100" workbookViewId="0">
      <selection activeCell="J48" sqref="J4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102295</v>
      </c>
      <c r="D19" s="25">
        <f t="shared" si="0"/>
        <v>59988</v>
      </c>
      <c r="E19" s="25">
        <f t="shared" si="0"/>
        <v>884446.63899999962</v>
      </c>
      <c r="F19" s="25">
        <f t="shared" si="0"/>
        <v>47088.870999999999</v>
      </c>
      <c r="G19" s="25">
        <f t="shared" si="0"/>
        <v>794641.7429999999</v>
      </c>
      <c r="H19" s="25">
        <f t="shared" si="0"/>
        <v>38729.25</v>
      </c>
      <c r="I19" s="25">
        <f t="shared" si="0"/>
        <v>0</v>
      </c>
      <c r="J19" s="25">
        <f>SUM(E19:I19)</f>
        <v>1764906.5029999996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102295</v>
      </c>
      <c r="D22" s="34">
        <f t="shared" si="1"/>
        <v>59988</v>
      </c>
      <c r="E22" s="34">
        <f t="shared" si="1"/>
        <v>884446.63899999962</v>
      </c>
      <c r="F22" s="34">
        <f t="shared" si="1"/>
        <v>47088.870999999999</v>
      </c>
      <c r="G22" s="34">
        <f t="shared" si="1"/>
        <v>794641.7429999999</v>
      </c>
      <c r="H22" s="34">
        <f t="shared" si="1"/>
        <v>38729.25</v>
      </c>
      <c r="I22" s="34">
        <f t="shared" si="1"/>
        <v>0</v>
      </c>
      <c r="J22" s="35">
        <f t="shared" si="1"/>
        <v>1764906.5029999996</v>
      </c>
      <c r="M22" s="19"/>
    </row>
    <row r="23" spans="2:16" ht="13" x14ac:dyDescent="0.3">
      <c r="B23" s="66" t="s">
        <v>9</v>
      </c>
      <c r="C23" s="67">
        <f>C24+C28+C34+C36+C32+C26</f>
        <v>101721</v>
      </c>
      <c r="D23" s="67">
        <f t="shared" ref="D23:F23" si="2">D24+D28+D34+D36+D32+D26</f>
        <v>59701</v>
      </c>
      <c r="E23" s="67">
        <f t="shared" si="2"/>
        <v>876229.63899999962</v>
      </c>
      <c r="F23" s="67">
        <f t="shared" si="2"/>
        <v>46604.960999999996</v>
      </c>
      <c r="G23" s="67">
        <f>G24+G28+G34+G36+G32+G26</f>
        <v>794641.7429999999</v>
      </c>
      <c r="H23" s="67">
        <f t="shared" ref="H23:I23" si="3">H24+H28+H34+H36+H32+H26</f>
        <v>29036.79</v>
      </c>
      <c r="I23" s="67">
        <f t="shared" si="3"/>
        <v>0</v>
      </c>
      <c r="J23" s="68">
        <f t="shared" ref="J23:J43" si="4">SUM(E23:I23)</f>
        <v>1746513.1329999994</v>
      </c>
      <c r="M23" s="19"/>
    </row>
    <row r="24" spans="2:16" ht="13" x14ac:dyDescent="0.25">
      <c r="B24" s="10" t="s">
        <v>10</v>
      </c>
      <c r="C24" s="36">
        <f t="shared" ref="C24:I24" si="5">C25</f>
        <v>9753</v>
      </c>
      <c r="D24" s="36">
        <f t="shared" si="5"/>
        <v>5279</v>
      </c>
      <c r="E24" s="36">
        <f t="shared" si="5"/>
        <v>117573.29799999997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117573.29799999997</v>
      </c>
      <c r="M24" s="19"/>
    </row>
    <row r="25" spans="2:16" s="11" customFormat="1" x14ac:dyDescent="0.2">
      <c r="B25" s="37" t="s">
        <v>11</v>
      </c>
      <c r="C25" s="12">
        <v>9753</v>
      </c>
      <c r="D25" s="12">
        <v>5279</v>
      </c>
      <c r="E25" s="12">
        <v>117573.29799999997</v>
      </c>
      <c r="F25" s="38"/>
      <c r="G25" s="39">
        <v>0</v>
      </c>
      <c r="H25" s="38"/>
      <c r="I25" s="38"/>
      <c r="J25" s="36">
        <f t="shared" si="4"/>
        <v>117573.29799999997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83217.139999999985</v>
      </c>
      <c r="H26" s="36">
        <f>H27</f>
        <v>0</v>
      </c>
      <c r="I26" s="36">
        <f>I27</f>
        <v>0</v>
      </c>
      <c r="J26" s="36">
        <f t="shared" si="4"/>
        <v>83217.139999999985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83217.139999999985</v>
      </c>
      <c r="H27" s="38"/>
      <c r="I27" s="38"/>
      <c r="J27" s="36">
        <f t="shared" si="4"/>
        <v>83217.139999999985</v>
      </c>
    </row>
    <row r="28" spans="2:16" ht="13" x14ac:dyDescent="0.25">
      <c r="B28" s="10" t="s">
        <v>14</v>
      </c>
      <c r="C28" s="42">
        <f t="shared" ref="C28:I28" si="7">SUM(C29:C31)</f>
        <v>89849</v>
      </c>
      <c r="D28" s="42">
        <f t="shared" si="7"/>
        <v>53192</v>
      </c>
      <c r="E28" s="42">
        <f t="shared" si="7"/>
        <v>725220.5059999997</v>
      </c>
      <c r="F28" s="42">
        <f t="shared" si="7"/>
        <v>135.601</v>
      </c>
      <c r="G28" s="42">
        <f t="shared" si="7"/>
        <v>209116.58</v>
      </c>
      <c r="H28" s="42">
        <f t="shared" si="7"/>
        <v>29036.79</v>
      </c>
      <c r="I28" s="42">
        <f t="shared" si="7"/>
        <v>0</v>
      </c>
      <c r="J28" s="36">
        <f t="shared" si="4"/>
        <v>963509.47699999972</v>
      </c>
    </row>
    <row r="29" spans="2:16" s="11" customFormat="1" x14ac:dyDescent="0.2">
      <c r="B29" s="43" t="s">
        <v>15</v>
      </c>
      <c r="C29" s="12">
        <v>35955</v>
      </c>
      <c r="D29" s="12">
        <v>19997</v>
      </c>
      <c r="E29" s="12">
        <v>193917.70299999998</v>
      </c>
      <c r="F29" s="38">
        <v>135.601</v>
      </c>
      <c r="G29" s="39">
        <v>0</v>
      </c>
      <c r="H29" s="38">
        <v>29036.79</v>
      </c>
      <c r="I29" s="38"/>
      <c r="J29" s="36">
        <f t="shared" si="4"/>
        <v>223090.09399999998</v>
      </c>
      <c r="P29" s="40"/>
    </row>
    <row r="30" spans="2:16" s="11" customFormat="1" x14ac:dyDescent="0.2">
      <c r="B30" s="43" t="s">
        <v>16</v>
      </c>
      <c r="C30" s="12">
        <v>53894</v>
      </c>
      <c r="D30" s="12">
        <v>33195</v>
      </c>
      <c r="E30" s="12">
        <v>531302.80299999972</v>
      </c>
      <c r="F30" s="38"/>
      <c r="G30" s="38">
        <v>0</v>
      </c>
      <c r="H30" s="38"/>
      <c r="I30" s="38"/>
      <c r="J30" s="36">
        <f t="shared" si="4"/>
        <v>531302.80299999972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209116.58</v>
      </c>
      <c r="H31" s="38"/>
      <c r="I31" s="38"/>
      <c r="J31" s="36">
        <f t="shared" si="4"/>
        <v>209116.58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1170</v>
      </c>
      <c r="D32" s="36">
        <f t="shared" si="8"/>
        <v>593</v>
      </c>
      <c r="E32" s="36">
        <f>E33</f>
        <v>17830.11</v>
      </c>
      <c r="F32" s="36">
        <f>F33</f>
        <v>46062.96</v>
      </c>
      <c r="G32" s="36">
        <f>G33</f>
        <v>29552.940000000002</v>
      </c>
      <c r="H32" s="36">
        <f>H33</f>
        <v>0</v>
      </c>
      <c r="I32" s="36">
        <f>I33</f>
        <v>0</v>
      </c>
      <c r="J32" s="36">
        <f t="shared" si="4"/>
        <v>93446.010000000009</v>
      </c>
      <c r="P32" s="40"/>
    </row>
    <row r="33" spans="1:18" s="11" customFormat="1" x14ac:dyDescent="0.2">
      <c r="A33" s="40"/>
      <c r="B33" s="43" t="s">
        <v>19</v>
      </c>
      <c r="C33" s="12">
        <v>1170</v>
      </c>
      <c r="D33" s="12">
        <v>593</v>
      </c>
      <c r="E33" s="12">
        <v>17830.11</v>
      </c>
      <c r="F33" s="38">
        <v>46062.96</v>
      </c>
      <c r="G33" s="39">
        <v>29552.940000000002</v>
      </c>
      <c r="H33" s="38"/>
      <c r="I33" s="38"/>
      <c r="J33" s="36">
        <f t="shared" si="4"/>
        <v>93446.010000000009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637</v>
      </c>
      <c r="D34" s="36">
        <f t="shared" si="9"/>
        <v>425</v>
      </c>
      <c r="E34" s="36">
        <f t="shared" si="9"/>
        <v>10304.724999999997</v>
      </c>
      <c r="F34" s="36">
        <f t="shared" si="9"/>
        <v>400.4</v>
      </c>
      <c r="G34" s="36">
        <f t="shared" si="9"/>
        <v>440629.08299999998</v>
      </c>
      <c r="H34" s="36">
        <f t="shared" si="9"/>
        <v>0</v>
      </c>
      <c r="I34" s="36">
        <f t="shared" si="9"/>
        <v>0</v>
      </c>
      <c r="J34" s="36">
        <f t="shared" si="4"/>
        <v>451334.20799999998</v>
      </c>
      <c r="P34" s="40"/>
    </row>
    <row r="35" spans="1:18" s="11" customFormat="1" x14ac:dyDescent="0.2">
      <c r="B35" s="41" t="s">
        <v>21</v>
      </c>
      <c r="C35" s="12">
        <v>637</v>
      </c>
      <c r="D35" s="12">
        <v>425</v>
      </c>
      <c r="E35" s="12">
        <v>10304.724999999997</v>
      </c>
      <c r="F35" s="38">
        <v>400.4</v>
      </c>
      <c r="G35" s="39">
        <v>440629.08299999998</v>
      </c>
      <c r="H35" s="38"/>
      <c r="I35" s="38"/>
      <c r="J35" s="36">
        <f t="shared" si="4"/>
        <v>451334.20799999998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312</v>
      </c>
      <c r="D36" s="36">
        <f t="shared" si="10"/>
        <v>212</v>
      </c>
      <c r="E36" s="36">
        <f>E37</f>
        <v>5301</v>
      </c>
      <c r="F36" s="36">
        <f>F37</f>
        <v>6</v>
      </c>
      <c r="G36" s="36">
        <f>G37</f>
        <v>32126</v>
      </c>
      <c r="H36" s="36">
        <f>H37</f>
        <v>0</v>
      </c>
      <c r="I36" s="36">
        <f>I37</f>
        <v>0</v>
      </c>
      <c r="J36" s="36">
        <f t="shared" si="4"/>
        <v>37433</v>
      </c>
      <c r="P36" s="40"/>
    </row>
    <row r="37" spans="1:18" s="11" customFormat="1" x14ac:dyDescent="0.2">
      <c r="B37" s="43" t="s">
        <v>23</v>
      </c>
      <c r="C37" s="12">
        <v>312</v>
      </c>
      <c r="D37" s="12">
        <v>212</v>
      </c>
      <c r="E37" s="12">
        <v>5301</v>
      </c>
      <c r="F37" s="38">
        <v>6</v>
      </c>
      <c r="G37" s="39">
        <v>32126</v>
      </c>
      <c r="H37" s="38"/>
      <c r="I37" s="38"/>
      <c r="J37" s="36">
        <f t="shared" si="4"/>
        <v>37433</v>
      </c>
      <c r="P37" s="40"/>
    </row>
    <row r="38" spans="1:18" ht="13" x14ac:dyDescent="0.3">
      <c r="B38" s="66" t="s">
        <v>24</v>
      </c>
      <c r="C38" s="67">
        <f>C39+C41+C44</f>
        <v>574</v>
      </c>
      <c r="D38" s="67">
        <f>D39+D41+D44</f>
        <v>287</v>
      </c>
      <c r="E38" s="67">
        <f>E39+E41+E44</f>
        <v>8217</v>
      </c>
      <c r="F38" s="67">
        <f>F39+F41+F44</f>
        <v>483.91</v>
      </c>
      <c r="G38" s="67">
        <f t="shared" ref="G38:I38" si="11">G39+G41+G44</f>
        <v>0</v>
      </c>
      <c r="H38" s="67">
        <f t="shared" si="11"/>
        <v>9692.4599999999991</v>
      </c>
      <c r="I38" s="67">
        <f t="shared" si="11"/>
        <v>0</v>
      </c>
      <c r="J38" s="67">
        <f>SUM(E38:I38)</f>
        <v>18393.37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55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55</v>
      </c>
      <c r="G40" s="39">
        <v>0</v>
      </c>
      <c r="H40" s="38"/>
      <c r="I40" s="38"/>
      <c r="J40" s="36">
        <f t="shared" si="4"/>
        <v>55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574</v>
      </c>
      <c r="D44" s="36">
        <f t="shared" si="14"/>
        <v>287</v>
      </c>
      <c r="E44" s="36">
        <f>E45</f>
        <v>8217</v>
      </c>
      <c r="F44" s="36">
        <f>F45</f>
        <v>428.91</v>
      </c>
      <c r="G44" s="36">
        <f>G45</f>
        <v>0</v>
      </c>
      <c r="H44" s="36">
        <f>H45</f>
        <v>9692.4599999999991</v>
      </c>
      <c r="I44" s="36">
        <f>I45</f>
        <v>0</v>
      </c>
      <c r="J44" s="36">
        <f>SUM(E44:I44)</f>
        <v>18338.37</v>
      </c>
      <c r="P44" s="40"/>
    </row>
    <row r="45" spans="1:18" s="11" customFormat="1" ht="12" thickBot="1" x14ac:dyDescent="0.25">
      <c r="B45" s="45" t="s">
        <v>41</v>
      </c>
      <c r="C45" s="12">
        <v>574</v>
      </c>
      <c r="D45" s="12">
        <v>287</v>
      </c>
      <c r="E45" s="12">
        <v>8217</v>
      </c>
      <c r="F45" s="46">
        <v>428.91</v>
      </c>
      <c r="G45" s="47">
        <v>0</v>
      </c>
      <c r="H45" s="39">
        <v>9692.4599999999991</v>
      </c>
      <c r="I45" s="46"/>
      <c r="J45" s="48">
        <f>SUM(E45:I45)</f>
        <v>18338.37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7 J45:J47" formulaRange="1"/>
    <ignoredError sqref="J48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D746D-C0E4-45AD-89A6-02513FB19AC1}">
  <dimension ref="A10:R71"/>
  <sheetViews>
    <sheetView showGridLines="0" topLeftCell="A13" zoomScale="85" zoomScaleNormal="85" zoomScaleSheetLayoutView="100" workbookViewId="0">
      <selection activeCell="G27" sqref="G27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60171</v>
      </c>
      <c r="D19" s="25">
        <f t="shared" si="0"/>
        <v>35396</v>
      </c>
      <c r="E19" s="25">
        <f t="shared" si="0"/>
        <v>669116.36599999992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669116.36599999992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60171</v>
      </c>
      <c r="D22" s="34">
        <f t="shared" si="1"/>
        <v>35396</v>
      </c>
      <c r="E22" s="34">
        <f t="shared" si="1"/>
        <v>669116.36599999992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669116.36599999992</v>
      </c>
      <c r="M22" s="19"/>
    </row>
    <row r="23" spans="2:16" ht="13" x14ac:dyDescent="0.3">
      <c r="B23" s="66" t="s">
        <v>9</v>
      </c>
      <c r="C23" s="67">
        <f>C24+C28+C34+C36+C32+C26</f>
        <v>60171</v>
      </c>
      <c r="D23" s="67">
        <f t="shared" ref="D23:F23" si="2">D24+D28+D34+D36+D32+D26</f>
        <v>35396</v>
      </c>
      <c r="E23" s="67">
        <f t="shared" si="2"/>
        <v>669116.36599999992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0</v>
      </c>
      <c r="J23" s="68">
        <f t="shared" ref="J23:J43" si="4">SUM(E23:I23)</f>
        <v>669116.36599999992</v>
      </c>
      <c r="M23" s="19"/>
    </row>
    <row r="24" spans="2:16" ht="13" x14ac:dyDescent="0.25">
      <c r="B24" s="10" t="s">
        <v>10</v>
      </c>
      <c r="C24" s="36">
        <f t="shared" ref="C24:I24" si="5">C25</f>
        <v>14</v>
      </c>
      <c r="D24" s="36">
        <f t="shared" si="5"/>
        <v>7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>
        <v>14</v>
      </c>
      <c r="D25" s="12">
        <v>7</v>
      </c>
      <c r="E25" s="12"/>
      <c r="F25" s="38"/>
      <c r="G25" s="39"/>
      <c r="H25" s="38"/>
      <c r="I25" s="38"/>
      <c r="J25" s="36">
        <f t="shared" si="4"/>
        <v>0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60157</v>
      </c>
      <c r="D28" s="42">
        <f t="shared" si="7"/>
        <v>35389</v>
      </c>
      <c r="E28" s="42">
        <f t="shared" si="7"/>
        <v>669116.36599999992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669116.36599999992</v>
      </c>
    </row>
    <row r="29" spans="2:16" s="11" customFormat="1" x14ac:dyDescent="0.2">
      <c r="B29" s="43" t="s">
        <v>15</v>
      </c>
      <c r="C29" s="12">
        <v>26010</v>
      </c>
      <c r="D29" s="12">
        <v>14937</v>
      </c>
      <c r="E29" s="12">
        <v>241762.25199999998</v>
      </c>
      <c r="F29" s="38"/>
      <c r="G29" s="39"/>
      <c r="H29" s="38"/>
      <c r="I29" s="38"/>
      <c r="J29" s="36">
        <f t="shared" si="4"/>
        <v>241762.25199999998</v>
      </c>
      <c r="P29" s="40"/>
    </row>
    <row r="30" spans="2:16" s="11" customFormat="1" x14ac:dyDescent="0.2">
      <c r="B30" s="43" t="s">
        <v>16</v>
      </c>
      <c r="C30" s="12">
        <v>34147</v>
      </c>
      <c r="D30" s="12">
        <v>20452</v>
      </c>
      <c r="E30" s="12">
        <v>427354.114</v>
      </c>
      <c r="F30" s="38"/>
      <c r="G30" s="38"/>
      <c r="H30" s="38"/>
      <c r="I30" s="38"/>
      <c r="J30" s="36">
        <f t="shared" si="4"/>
        <v>427354.114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FAC8-84A6-4C26-9EEE-773C86807674}">
  <dimension ref="A10:R71"/>
  <sheetViews>
    <sheetView showGridLines="0" topLeftCell="A13" zoomScale="85" zoomScaleNormal="85" zoomScaleSheetLayoutView="100" workbookViewId="0">
      <selection activeCell="E28" sqref="E2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9049</v>
      </c>
      <c r="D19" s="25">
        <f t="shared" si="0"/>
        <v>4835</v>
      </c>
      <c r="E19" s="25">
        <f t="shared" si="0"/>
        <v>35949.305999999997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165.72</v>
      </c>
      <c r="J19" s="25">
        <f>SUM(E19:I19)</f>
        <v>36115.025999999998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9049</v>
      </c>
      <c r="D22" s="34">
        <f t="shared" si="1"/>
        <v>4835</v>
      </c>
      <c r="E22" s="34">
        <f t="shared" si="1"/>
        <v>35949.305999999997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165.72</v>
      </c>
      <c r="J22" s="35">
        <f t="shared" si="1"/>
        <v>36115.025999999998</v>
      </c>
      <c r="M22" s="19"/>
    </row>
    <row r="23" spans="2:16" ht="13" x14ac:dyDescent="0.3">
      <c r="B23" s="66" t="s">
        <v>9</v>
      </c>
      <c r="C23" s="67">
        <f>C24+C28+C34+C36+C32+C26</f>
        <v>9049</v>
      </c>
      <c r="D23" s="67">
        <f t="shared" ref="D23:F23" si="2">D24+D28+D34+D36+D32+D26</f>
        <v>4835</v>
      </c>
      <c r="E23" s="67">
        <f t="shared" si="2"/>
        <v>35949.305999999997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165.72</v>
      </c>
      <c r="J23" s="68">
        <f t="shared" ref="J23:J43" si="4">SUM(E23:I23)</f>
        <v>36115.025999999998</v>
      </c>
      <c r="M23" s="19"/>
    </row>
    <row r="24" spans="2:16" ht="13" x14ac:dyDescent="0.25">
      <c r="B24" s="10" t="s">
        <v>10</v>
      </c>
      <c r="C24" s="36">
        <f t="shared" ref="C24:I24" si="5">C25</f>
        <v>213</v>
      </c>
      <c r="D24" s="36">
        <f t="shared" si="5"/>
        <v>108</v>
      </c>
      <c r="E24" s="36">
        <f t="shared" si="5"/>
        <v>207.59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207.59</v>
      </c>
      <c r="M24" s="19"/>
    </row>
    <row r="25" spans="2:16" s="11" customFormat="1" x14ac:dyDescent="0.2">
      <c r="B25" s="37" t="s">
        <v>11</v>
      </c>
      <c r="C25" s="12">
        <v>213</v>
      </c>
      <c r="D25" s="12">
        <v>108</v>
      </c>
      <c r="E25" s="12">
        <v>207.59</v>
      </c>
      <c r="F25" s="38"/>
      <c r="G25" s="39"/>
      <c r="H25" s="38"/>
      <c r="I25" s="38"/>
      <c r="J25" s="36">
        <f t="shared" si="4"/>
        <v>207.59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8796</v>
      </c>
      <c r="D28" s="42">
        <f t="shared" si="7"/>
        <v>4707</v>
      </c>
      <c r="E28" s="42">
        <f t="shared" si="7"/>
        <v>35614.536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165.72</v>
      </c>
      <c r="J28" s="36">
        <f t="shared" si="4"/>
        <v>35780.256000000001</v>
      </c>
    </row>
    <row r="29" spans="2:16" s="11" customFormat="1" x14ac:dyDescent="0.2">
      <c r="B29" s="43" t="s">
        <v>15</v>
      </c>
      <c r="C29" s="12">
        <v>3842</v>
      </c>
      <c r="D29" s="12">
        <v>2031</v>
      </c>
      <c r="E29" s="12">
        <v>19605.128000000004</v>
      </c>
      <c r="F29" s="38"/>
      <c r="G29" s="39"/>
      <c r="H29" s="38"/>
      <c r="I29" s="38">
        <v>165.72</v>
      </c>
      <c r="J29" s="36">
        <f t="shared" si="4"/>
        <v>19770.848000000005</v>
      </c>
      <c r="P29" s="40"/>
    </row>
    <row r="30" spans="2:16" s="11" customFormat="1" x14ac:dyDescent="0.2">
      <c r="B30" s="43" t="s">
        <v>16</v>
      </c>
      <c r="C30" s="12">
        <v>4954</v>
      </c>
      <c r="D30" s="12">
        <v>2676</v>
      </c>
      <c r="E30" s="12">
        <v>16009.407999999998</v>
      </c>
      <c r="F30" s="38"/>
      <c r="G30" s="38"/>
      <c r="H30" s="38"/>
      <c r="I30" s="38"/>
      <c r="J30" s="36">
        <f t="shared" si="4"/>
        <v>16009.407999999998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40</v>
      </c>
      <c r="D32" s="36">
        <f t="shared" si="8"/>
        <v>20</v>
      </c>
      <c r="E32" s="36">
        <f>E33</f>
        <v>127.18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127.18</v>
      </c>
      <c r="P32" s="40"/>
    </row>
    <row r="33" spans="1:18" s="11" customFormat="1" x14ac:dyDescent="0.2">
      <c r="A33" s="40"/>
      <c r="B33" s="43" t="s">
        <v>19</v>
      </c>
      <c r="C33" s="12">
        <v>40</v>
      </c>
      <c r="D33" s="12">
        <v>20</v>
      </c>
      <c r="E33" s="12">
        <v>127.18</v>
      </c>
      <c r="F33" s="38"/>
      <c r="G33" s="39"/>
      <c r="H33" s="38"/>
      <c r="I33" s="38"/>
      <c r="J33" s="36">
        <f t="shared" si="4"/>
        <v>127.18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2023-12-07T19:35:48Z</dcterms:modified>
</cp:coreProperties>
</file>