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2 FEBRERO 2024\"/>
    </mc:Choice>
  </mc:AlternateContent>
  <xr:revisionPtr revIDLastSave="0" documentId="13_ncr:1_{0E6BB4F1-AF11-48DD-8C03-92D5FFEF14C4}" xr6:coauthVersionLast="47" xr6:coauthVersionMax="47" xr10:uidLastSave="{00000000-0000-0000-0000-000000000000}"/>
  <bookViews>
    <workbookView xWindow="-120" yWindow="-120" windowWidth="24240" windowHeight="13140" tabRatio="73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9" l="1"/>
  <c r="N35" i="9"/>
  <c r="N36" i="9"/>
  <c r="N37" i="9"/>
  <c r="N38" i="9"/>
  <c r="N39" i="9"/>
  <c r="N40" i="9"/>
  <c r="N41" i="9"/>
  <c r="N42" i="9"/>
  <c r="N43" i="9"/>
  <c r="N44" i="9"/>
  <c r="N45" i="9"/>
  <c r="M34" i="9"/>
  <c r="M35" i="9"/>
  <c r="M36" i="9"/>
  <c r="M37" i="9"/>
  <c r="M38" i="9"/>
  <c r="M41" i="9"/>
  <c r="M43" i="9"/>
  <c r="M44" i="9"/>
  <c r="M45" i="9"/>
  <c r="M28" i="9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H48" i="7" s="1"/>
  <c r="H47" i="7" s="1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N24" i="9" s="1"/>
  <c r="L38" i="9"/>
  <c r="L23" i="9"/>
  <c r="K23" i="9"/>
  <c r="K22" i="9" s="1"/>
  <c r="J36" i="9"/>
  <c r="F23" i="9"/>
  <c r="J34" i="9"/>
  <c r="J32" i="9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<sst xmlns="http://schemas.openxmlformats.org/spreadsheetml/2006/main" count="305" uniqueCount="59">
  <si>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</si>
  <si>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</si>
  <si>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</si>
  <si>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</si>
  <si>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</si>
  <si>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</si>
  <si>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</si>
  <si>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</si>
  <si>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</si>
  <si>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</si>
  <si>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</si>
  <si>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</si>
  <si>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</si>
  <si>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</si>
  <si>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</si>
  <si>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</si>
  <si>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</si>
  <si>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</si>
  <si>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</si>
  <si>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</si>
  <si>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</si>
  <si>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</si>
  <si>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</si>
  <si>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</si>
  <si>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</si>
  <si>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</si>
  <si>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</si>
  <si>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</si>
  <si>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</si>
  <si>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</si>
  <si>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</si>
  <si>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</si>
  <si>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</si>
  <si>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</si>
  <si>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</si>
  <si>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</si>
  <si>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</si>
  <si>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</si>
  <si>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</si>
  <si>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</si>
  <si>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</si>
  <si>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</si>
  <si>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</si>
  <si>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</si>
  <si>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</si>
  <si>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</si>
  <si>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</si>
  <si>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</si>
  <si>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</si>
  <si>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(Feb-24)</t>
  </si>
  <si>
    <t>Unidades
(Feb-24)</t>
  </si>
  <si>
    <t>TM
(Feb-24)</t>
  </si>
  <si>
    <t>Total
TM
(Feb-24)</t>
  </si>
  <si>
    <t>TOTAL
TEUS
(Feb-23)</t>
  </si>
  <si>
    <t>TOTAL
TM
(Feb-23)</t>
  </si>
  <si>
    <t>%
VARIACIÓN TEUS
(Feb -2024/2023)</t>
  </si>
  <si>
    <t>%
VARIACIÓN TM 
(Feb - 2024/2023)</t>
  </si>
  <si>
    <t>Elaborado por el Área de Estadísticas - DOMA, marzo 2024.</t>
  </si>
  <si>
    <t>Elaborado por el Área de Estadísticas - DOMA,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</si>
</sst>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FEBRERO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10" zoomScale="90" zoomScaleNormal="90" zoomScaleSheetLayoutView="100" workbookViewId="0">
      <selection activeCell="G60" sqref="G60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14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2:14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  <c r="K15" s="83" t="s">
        <v>53</v>
      </c>
      <c r="L15" s="83" t="s">
        <v>54</v>
      </c>
      <c r="M15" s="70" t="s">
        <v>55</v>
      </c>
      <c r="N15" s="70" t="s">
        <v>56</v>
      </c>
    </row>
    <row r="16" spans="2:14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  <c r="K16" s="84"/>
      <c r="L16" s="84"/>
      <c r="M16" s="71"/>
      <c r="N16" s="71"/>
    </row>
    <row r="17" spans="2:20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85"/>
      <c r="L17" s="85"/>
      <c r="M17" s="72"/>
      <c r="N17" s="72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253819</v>
      </c>
      <c r="D19" s="25">
        <f t="shared" si="0"/>
        <v>149481</v>
      </c>
      <c r="E19" s="25">
        <f t="shared" si="0"/>
        <v>2469545.4162500002</v>
      </c>
      <c r="F19" s="25">
        <f t="shared" si="0"/>
        <v>212517.62999999998</v>
      </c>
      <c r="G19" s="25">
        <f t="shared" si="0"/>
        <v>2025271.9779999999</v>
      </c>
      <c r="H19" s="25">
        <f t="shared" si="0"/>
        <v>262661.11099999998</v>
      </c>
      <c r="I19" s="25">
        <f t="shared" si="0"/>
        <v>21174.022999999997</v>
      </c>
      <c r="J19" s="25">
        <f>SUM(E19:I19)</f>
        <v>4991170.1582499994</v>
      </c>
      <c r="K19" s="55">
        <f>+K22+K47</f>
        <v>256270</v>
      </c>
      <c r="L19" s="55">
        <f>+L22+L47</f>
        <v>4484909.6493999995</v>
      </c>
      <c r="M19" s="66">
        <f>(C19/K19)-1</f>
        <v>-9.5641315799742666E-3</v>
      </c>
      <c r="N19" s="67">
        <f>(J19/L19)-1</f>
        <v>0.11288087128304314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253819</v>
      </c>
      <c r="D22" s="34">
        <f t="shared" si="1"/>
        <v>149481</v>
      </c>
      <c r="E22" s="34">
        <f t="shared" si="1"/>
        <v>2469545.4162500002</v>
      </c>
      <c r="F22" s="34">
        <f t="shared" si="1"/>
        <v>212192.62999999998</v>
      </c>
      <c r="G22" s="34">
        <f t="shared" si="1"/>
        <v>2025271.9779999999</v>
      </c>
      <c r="H22" s="34">
        <f t="shared" si="1"/>
        <v>262598.11099999998</v>
      </c>
      <c r="I22" s="34">
        <f t="shared" si="1"/>
        <v>21174.022999999997</v>
      </c>
      <c r="J22" s="35">
        <f t="shared" si="1"/>
        <v>4990782.1582500003</v>
      </c>
      <c r="K22" s="56">
        <f t="shared" si="1"/>
        <v>256270</v>
      </c>
      <c r="L22" s="56">
        <f t="shared" si="1"/>
        <v>4482104.6493999995</v>
      </c>
      <c r="M22" s="68">
        <f>(C22/K22)-1</f>
        <v>-9.5641315799742666E-3</v>
      </c>
      <c r="N22" s="68">
        <f>(J22/L22)-1</f>
        <v>0.11349077021619647</v>
      </c>
      <c r="Q22" s="19"/>
    </row>
    <row r="23" spans="2:20" ht="13.5" thickBot="1" x14ac:dyDescent="0.25">
      <c r="B23" s="62" t="s">
        <v>9</v>
      </c>
      <c r="C23" s="63">
        <f>C24+C28+C34+C36+C32+C26</f>
        <v>253035</v>
      </c>
      <c r="D23" s="63">
        <f t="shared" ref="D23:F23" si="2">D24+D28+D34+D36+D32+D26</f>
        <v>149089</v>
      </c>
      <c r="E23" s="63">
        <f t="shared" si="2"/>
        <v>2462958.3962500002</v>
      </c>
      <c r="F23" s="63">
        <f t="shared" si="2"/>
        <v>187459.88999999998</v>
      </c>
      <c r="G23" s="63">
        <f>G24+G28+G34+G36+G32+G26</f>
        <v>2025271.9779999999</v>
      </c>
      <c r="H23" s="63">
        <f t="shared" ref="H23:I23" si="3">H24+H28+H34+H36+H32+H26</f>
        <v>248494.33099999998</v>
      </c>
      <c r="I23" s="63">
        <f t="shared" si="3"/>
        <v>21022.022999999997</v>
      </c>
      <c r="J23" s="64">
        <f t="shared" ref="J23:J43" si="4">SUM(E23:I23)</f>
        <v>4945206.6182500003</v>
      </c>
      <c r="K23" s="57">
        <f>K24+K28+K32+K34+K36+K26</f>
        <v>255503</v>
      </c>
      <c r="L23" s="57">
        <f>L24+L28+L32+L34+L36+L26</f>
        <v>4437690.2793999994</v>
      </c>
      <c r="M23" s="68">
        <f t="shared" ref="M23:M59" si="5">(C23/K23)-1</f>
        <v>-9.6593777763861466E-3</v>
      </c>
      <c r="N23" s="68">
        <f t="shared" ref="N23:N59" si="6">(J23/L23)-1</f>
        <v>0.11436497522279088</v>
      </c>
      <c r="Q23" s="19"/>
    </row>
    <row r="24" spans="2:20" ht="13.5" thickBot="1" x14ac:dyDescent="0.25">
      <c r="B24" s="10" t="s">
        <v>10</v>
      </c>
      <c r="C24" s="36">
        <f t="shared" ref="C24:I24" si="7">C25</f>
        <v>18145</v>
      </c>
      <c r="D24" s="36">
        <f t="shared" si="7"/>
        <v>10071</v>
      </c>
      <c r="E24" s="36">
        <f t="shared" si="7"/>
        <v>126302.95699999999</v>
      </c>
      <c r="F24" s="36">
        <f t="shared" si="7"/>
        <v>1320.72</v>
      </c>
      <c r="G24" s="36">
        <f t="shared" si="7"/>
        <v>108183.82999999999</v>
      </c>
      <c r="H24" s="36">
        <f t="shared" si="7"/>
        <v>13329.382</v>
      </c>
      <c r="I24" s="36">
        <f t="shared" si="7"/>
        <v>0</v>
      </c>
      <c r="J24" s="36">
        <f t="shared" si="4"/>
        <v>249136.889</v>
      </c>
      <c r="K24" s="57">
        <f>K25</f>
        <v>30276</v>
      </c>
      <c r="L24" s="57">
        <f>L25</f>
        <v>265091.71299999993</v>
      </c>
      <c r="M24" s="68">
        <f t="shared" si="5"/>
        <v>-0.40068040692297524</v>
      </c>
      <c r="N24" s="68">
        <f t="shared" si="6"/>
        <v>-6.0186053420688945E-2</v>
      </c>
      <c r="Q24" s="19"/>
    </row>
    <row r="25" spans="2:20" s="11" customFormat="1" ht="12.75" thickBot="1" x14ac:dyDescent="0.25">
      <c r="B25" s="37" t="s">
        <v>11</v>
      </c>
      <c r="C25" s="12">
        <v>18145</v>
      </c>
      <c r="D25" s="12">
        <v>10071</v>
      </c>
      <c r="E25" s="12">
        <v>126302.95699999999</v>
      </c>
      <c r="F25" s="38">
        <v>1320.72</v>
      </c>
      <c r="G25" s="39">
        <v>108183.82999999999</v>
      </c>
      <c r="H25" s="38">
        <v>13329.382</v>
      </c>
      <c r="I25" s="38">
        <v>0</v>
      </c>
      <c r="J25" s="36">
        <f t="shared" si="4"/>
        <v>249136.889</v>
      </c>
      <c r="K25" s="58">
        <v>30276</v>
      </c>
      <c r="L25" s="58">
        <v>265091.71299999993</v>
      </c>
      <c r="M25" s="68">
        <f t="shared" si="5"/>
        <v>-0.40068040692297524</v>
      </c>
      <c r="N25" s="68">
        <f t="shared" si="6"/>
        <v>-6.0186053420688945E-2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4084.73</v>
      </c>
      <c r="G26" s="36">
        <f>G27</f>
        <v>185789.03999999998</v>
      </c>
      <c r="H26" s="36">
        <f>H27</f>
        <v>3768.7969999999996</v>
      </c>
      <c r="I26" s="36">
        <f>I27</f>
        <v>0</v>
      </c>
      <c r="J26" s="36">
        <f t="shared" si="4"/>
        <v>193642.56699999998</v>
      </c>
      <c r="K26" s="57">
        <f>K27</f>
        <v>0</v>
      </c>
      <c r="L26" s="57">
        <f>L27</f>
        <v>264741.83</v>
      </c>
      <c r="M26" s="68" t="s">
        <v>13</v>
      </c>
      <c r="N26" s="68">
        <f t="shared" si="6"/>
        <v>-0.2685607446318552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4084.73</v>
      </c>
      <c r="G27" s="39">
        <v>185789.03999999998</v>
      </c>
      <c r="H27" s="38">
        <v>3768.7969999999996</v>
      </c>
      <c r="I27" s="38">
        <v>0</v>
      </c>
      <c r="J27" s="36">
        <f t="shared" si="4"/>
        <v>193642.56699999998</v>
      </c>
      <c r="K27" s="58">
        <v>0</v>
      </c>
      <c r="L27" s="58">
        <v>264741.83</v>
      </c>
      <c r="M27" s="68" t="s">
        <v>13</v>
      </c>
      <c r="N27" s="68">
        <f t="shared" si="6"/>
        <v>-0.2685607446318552</v>
      </c>
    </row>
    <row r="28" spans="2:20" ht="13.5" thickBot="1" x14ac:dyDescent="0.25">
      <c r="B28" s="10" t="s">
        <v>14</v>
      </c>
      <c r="C28" s="42">
        <f t="shared" ref="C28:D28" si="9">SUM(C29:C31)</f>
        <v>229472</v>
      </c>
      <c r="D28" s="42">
        <f t="shared" si="9"/>
        <v>135932</v>
      </c>
      <c r="E28" s="42">
        <f t="shared" ref="E28:I28" si="10">SUM(E29:E31)</f>
        <v>2289304.4872500002</v>
      </c>
      <c r="F28" s="42">
        <f t="shared" si="10"/>
        <v>121930.36199999998</v>
      </c>
      <c r="G28" s="42">
        <f t="shared" si="10"/>
        <v>789623.80999999982</v>
      </c>
      <c r="H28" s="42">
        <f t="shared" si="10"/>
        <v>214561.43399999998</v>
      </c>
      <c r="I28" s="42">
        <f t="shared" si="10"/>
        <v>21022.022999999997</v>
      </c>
      <c r="J28" s="36">
        <f t="shared" si="4"/>
        <v>3436442.1162500004</v>
      </c>
      <c r="K28" s="57">
        <f>SUM(K29:K31)</f>
        <v>222101</v>
      </c>
      <c r="L28" s="57">
        <f>SUM(L29:L31)</f>
        <v>3184405.9123999998</v>
      </c>
      <c r="M28" s="68">
        <f t="shared" si="5"/>
        <v>3.3187603837893542E-2</v>
      </c>
      <c r="N28" s="68">
        <f t="shared" si="6"/>
        <v>7.9147009138683444E-2</v>
      </c>
    </row>
    <row r="29" spans="2:20" s="11" customFormat="1" ht="12.75" thickBot="1" x14ac:dyDescent="0.25">
      <c r="B29" s="43" t="s">
        <v>15</v>
      </c>
      <c r="C29" s="12">
        <v>80284</v>
      </c>
      <c r="D29" s="12">
        <v>46421</v>
      </c>
      <c r="E29" s="12">
        <v>621319</v>
      </c>
      <c r="F29" s="38">
        <v>121930.36199999998</v>
      </c>
      <c r="G29" s="39">
        <v>529699.29</v>
      </c>
      <c r="H29" s="38">
        <v>214561.43399999998</v>
      </c>
      <c r="I29" s="38">
        <v>21022.022999999997</v>
      </c>
      <c r="J29" s="36">
        <f t="shared" si="4"/>
        <v>1508532.1089999999</v>
      </c>
      <c r="K29" s="58">
        <v>91545</v>
      </c>
      <c r="L29" s="58">
        <v>1484124.5039999997</v>
      </c>
      <c r="M29" s="68">
        <f t="shared" si="5"/>
        <v>-0.12301054126385935</v>
      </c>
      <c r="N29" s="68">
        <f t="shared" si="6"/>
        <v>1.6445793418420784E-2</v>
      </c>
      <c r="T29" s="40"/>
    </row>
    <row r="30" spans="2:20" s="11" customFormat="1" ht="12.75" thickBot="1" x14ac:dyDescent="0.25">
      <c r="B30" s="43" t="s">
        <v>16</v>
      </c>
      <c r="C30" s="12">
        <v>149188</v>
      </c>
      <c r="D30" s="12">
        <v>89511</v>
      </c>
      <c r="E30" s="12">
        <v>1667985.4872500005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1667985.4872500005</v>
      </c>
      <c r="K30" s="58">
        <v>130556</v>
      </c>
      <c r="L30" s="58">
        <v>1439756.2384000001</v>
      </c>
      <c r="M30" s="68">
        <f t="shared" si="5"/>
        <v>0.14271270565887439</v>
      </c>
      <c r="N30" s="68">
        <f t="shared" si="6"/>
        <v>0.1585193679060779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259924.51999999976</v>
      </c>
      <c r="H31" s="38">
        <v>0</v>
      </c>
      <c r="I31" s="38">
        <v>0</v>
      </c>
      <c r="J31" s="36">
        <f t="shared" si="4"/>
        <v>259924.51999999976</v>
      </c>
      <c r="K31" s="58">
        <v>0</v>
      </c>
      <c r="L31" s="58">
        <v>260525.16999999998</v>
      </c>
      <c r="M31" s="68" t="s">
        <v>13</v>
      </c>
      <c r="N31" s="68">
        <f t="shared" si="6"/>
        <v>-2.3055353922242228E-3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4058</v>
      </c>
      <c r="D32" s="36">
        <f t="shared" si="11"/>
        <v>2062</v>
      </c>
      <c r="E32" s="36">
        <f>E33</f>
        <v>33185.702000000005</v>
      </c>
      <c r="F32" s="36">
        <f>F33</f>
        <v>10673.03</v>
      </c>
      <c r="G32" s="36">
        <f>G33</f>
        <v>327540.24</v>
      </c>
      <c r="H32" s="36">
        <f>H33</f>
        <v>0</v>
      </c>
      <c r="I32" s="36">
        <f>I33</f>
        <v>0</v>
      </c>
      <c r="J32" s="36">
        <f t="shared" si="4"/>
        <v>371398.97200000001</v>
      </c>
      <c r="K32" s="57">
        <f>K33</f>
        <v>1178</v>
      </c>
      <c r="L32" s="57">
        <f>L33</f>
        <v>164597.02899999998</v>
      </c>
      <c r="M32" s="68" t="s">
        <v>39</v>
      </c>
      <c r="N32" s="68" t="s">
        <v>39</v>
      </c>
      <c r="T32" s="40"/>
    </row>
    <row r="33" spans="1:22" s="11" customFormat="1" ht="12.75" thickBot="1" x14ac:dyDescent="0.25">
      <c r="A33" s="40"/>
      <c r="B33" s="43" t="s">
        <v>19</v>
      </c>
      <c r="C33" s="12">
        <v>4058</v>
      </c>
      <c r="D33" s="12">
        <v>2062</v>
      </c>
      <c r="E33" s="12">
        <v>33185.702000000005</v>
      </c>
      <c r="F33" s="38">
        <v>10673.03</v>
      </c>
      <c r="G33" s="39">
        <v>327540.24</v>
      </c>
      <c r="H33" s="38">
        <v>0</v>
      </c>
      <c r="I33" s="38">
        <v>0</v>
      </c>
      <c r="J33" s="36">
        <f t="shared" si="4"/>
        <v>371398.97200000001</v>
      </c>
      <c r="K33" s="58">
        <v>1178</v>
      </c>
      <c r="L33" s="58">
        <v>164597.02899999998</v>
      </c>
      <c r="M33" s="68" t="s">
        <v>39</v>
      </c>
      <c r="N33" s="68" t="s">
        <v>39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372</v>
      </c>
      <c r="D34" s="36">
        <f t="shared" si="12"/>
        <v>331</v>
      </c>
      <c r="E34" s="36">
        <f t="shared" si="12"/>
        <v>5865.2499999999991</v>
      </c>
      <c r="F34" s="36">
        <f t="shared" si="12"/>
        <v>48703.047999999995</v>
      </c>
      <c r="G34" s="36">
        <f t="shared" si="12"/>
        <v>575620.05799999996</v>
      </c>
      <c r="H34" s="36">
        <f t="shared" si="12"/>
        <v>16559.718000000001</v>
      </c>
      <c r="I34" s="36">
        <f t="shared" si="12"/>
        <v>0</v>
      </c>
      <c r="J34" s="36">
        <f t="shared" si="4"/>
        <v>646748.07399999991</v>
      </c>
      <c r="K34" s="57">
        <f>K35</f>
        <v>818</v>
      </c>
      <c r="L34" s="57">
        <f>L35</f>
        <v>502598.79499999987</v>
      </c>
      <c r="M34" s="68">
        <f t="shared" si="5"/>
        <v>-0.54523227383863082</v>
      </c>
      <c r="N34" s="68">
        <f t="shared" si="6"/>
        <v>0.28680784839525941</v>
      </c>
      <c r="T34" s="40"/>
    </row>
    <row r="35" spans="1:22" s="11" customFormat="1" ht="12.75" thickBot="1" x14ac:dyDescent="0.25">
      <c r="B35" s="41" t="s">
        <v>21</v>
      </c>
      <c r="C35" s="12">
        <v>372</v>
      </c>
      <c r="D35" s="12">
        <v>331</v>
      </c>
      <c r="E35" s="12">
        <v>5865.2499999999991</v>
      </c>
      <c r="F35" s="38">
        <v>48703.047999999995</v>
      </c>
      <c r="G35" s="39">
        <v>575620.05799999996</v>
      </c>
      <c r="H35" s="38">
        <v>16559.718000000001</v>
      </c>
      <c r="I35" s="38">
        <v>0</v>
      </c>
      <c r="J35" s="36">
        <f t="shared" si="4"/>
        <v>646748.07399999991</v>
      </c>
      <c r="K35" s="58">
        <v>818</v>
      </c>
      <c r="L35" s="58">
        <v>502598.79499999987</v>
      </c>
      <c r="M35" s="68">
        <f t="shared" si="5"/>
        <v>-0.54523227383863082</v>
      </c>
      <c r="N35" s="68">
        <f t="shared" si="6"/>
        <v>0.28680784839525941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988</v>
      </c>
      <c r="D36" s="36">
        <f t="shared" si="13"/>
        <v>693</v>
      </c>
      <c r="E36" s="36">
        <f>E37</f>
        <v>8300</v>
      </c>
      <c r="F36" s="36">
        <f>F37</f>
        <v>748</v>
      </c>
      <c r="G36" s="36">
        <f>G37</f>
        <v>38515</v>
      </c>
      <c r="H36" s="36">
        <f>H37</f>
        <v>275</v>
      </c>
      <c r="I36" s="36">
        <f>I37</f>
        <v>0</v>
      </c>
      <c r="J36" s="36">
        <f t="shared" si="4"/>
        <v>47838</v>
      </c>
      <c r="K36" s="57">
        <f>K37</f>
        <v>1130</v>
      </c>
      <c r="L36" s="57">
        <f>L37</f>
        <v>56255</v>
      </c>
      <c r="M36" s="68">
        <f t="shared" si="5"/>
        <v>-0.12566371681415933</v>
      </c>
      <c r="N36" s="68">
        <f t="shared" si="6"/>
        <v>-0.14962225579948452</v>
      </c>
      <c r="T36" s="40"/>
    </row>
    <row r="37" spans="1:22" s="11" customFormat="1" ht="12.75" thickBot="1" x14ac:dyDescent="0.25">
      <c r="B37" s="43" t="s">
        <v>23</v>
      </c>
      <c r="C37" s="12">
        <v>988</v>
      </c>
      <c r="D37" s="12">
        <v>693</v>
      </c>
      <c r="E37" s="12">
        <v>8300</v>
      </c>
      <c r="F37" s="38">
        <v>748</v>
      </c>
      <c r="G37" s="39">
        <v>38515</v>
      </c>
      <c r="H37" s="38">
        <v>275</v>
      </c>
      <c r="I37" s="38">
        <v>0</v>
      </c>
      <c r="J37" s="36">
        <f t="shared" si="4"/>
        <v>47838</v>
      </c>
      <c r="K37" s="58">
        <v>1130</v>
      </c>
      <c r="L37" s="58">
        <v>56255</v>
      </c>
      <c r="M37" s="68">
        <f t="shared" si="5"/>
        <v>-0.12566371681415933</v>
      </c>
      <c r="N37" s="68">
        <f t="shared" si="6"/>
        <v>-0.14962225579948452</v>
      </c>
      <c r="T37" s="40"/>
    </row>
    <row r="38" spans="1:22" ht="13.5" thickBot="1" x14ac:dyDescent="0.25">
      <c r="B38" s="62" t="s">
        <v>24</v>
      </c>
      <c r="C38" s="63">
        <f>C39+C41+C44</f>
        <v>784</v>
      </c>
      <c r="D38" s="63">
        <f>D39+D41+D44</f>
        <v>392</v>
      </c>
      <c r="E38" s="63">
        <f>E39+E41+E44</f>
        <v>6587.02</v>
      </c>
      <c r="F38" s="63">
        <f>F39+F41+F44</f>
        <v>24732.74</v>
      </c>
      <c r="G38" s="63">
        <f t="shared" ref="G38:I38" si="14">G39+G41+G44</f>
        <v>0</v>
      </c>
      <c r="H38" s="63">
        <f t="shared" si="14"/>
        <v>14103.78</v>
      </c>
      <c r="I38" s="63">
        <f t="shared" si="14"/>
        <v>152</v>
      </c>
      <c r="J38" s="63">
        <f>SUM(E38:I38)</f>
        <v>45575.54</v>
      </c>
      <c r="K38" s="57">
        <f>K39+K41+K44</f>
        <v>767</v>
      </c>
      <c r="L38" s="57">
        <f>L39+L41+L44</f>
        <v>44414.369999999995</v>
      </c>
      <c r="M38" s="68">
        <f t="shared" si="5"/>
        <v>2.2164276401564598E-2</v>
      </c>
      <c r="N38" s="68">
        <f t="shared" si="6"/>
        <v>2.6144016002028314E-2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2</v>
      </c>
      <c r="D39" s="36">
        <f t="shared" si="15"/>
        <v>1</v>
      </c>
      <c r="E39" s="36">
        <f>E40</f>
        <v>104</v>
      </c>
      <c r="F39" s="36">
        <f>F40</f>
        <v>13217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13321</v>
      </c>
      <c r="K39" s="57">
        <f>K40</f>
        <v>0</v>
      </c>
      <c r="L39" s="57">
        <f>L40</f>
        <v>16781</v>
      </c>
      <c r="M39" s="68" t="s">
        <v>13</v>
      </c>
      <c r="N39" s="68">
        <f t="shared" si="6"/>
        <v>-0.20618556701030932</v>
      </c>
      <c r="U39" s="11"/>
      <c r="V39" s="11"/>
    </row>
    <row r="40" spans="1:22" s="11" customFormat="1" ht="12.75" thickBot="1" x14ac:dyDescent="0.25">
      <c r="B40" s="43" t="s">
        <v>26</v>
      </c>
      <c r="C40" s="12">
        <v>2</v>
      </c>
      <c r="D40" s="12">
        <v>1</v>
      </c>
      <c r="E40" s="12">
        <v>104</v>
      </c>
      <c r="F40" s="38">
        <v>13217</v>
      </c>
      <c r="G40" s="39">
        <v>0</v>
      </c>
      <c r="H40" s="38">
        <v>0</v>
      </c>
      <c r="I40" s="38">
        <v>0</v>
      </c>
      <c r="J40" s="36">
        <f t="shared" si="4"/>
        <v>13321</v>
      </c>
      <c r="K40" s="58">
        <v>0</v>
      </c>
      <c r="L40" s="58">
        <v>16781</v>
      </c>
      <c r="M40" s="68" t="s">
        <v>13</v>
      </c>
      <c r="N40" s="68">
        <f t="shared" si="6"/>
        <v>-0.20618556701030932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68</v>
      </c>
      <c r="D41" s="42">
        <f t="shared" si="16"/>
        <v>34</v>
      </c>
      <c r="E41" s="42">
        <f t="shared" si="16"/>
        <v>260.02</v>
      </c>
      <c r="F41" s="42">
        <f t="shared" si="16"/>
        <v>7794.81</v>
      </c>
      <c r="G41" s="42">
        <f t="shared" si="16"/>
        <v>0</v>
      </c>
      <c r="H41" s="42">
        <f t="shared" si="16"/>
        <v>0</v>
      </c>
      <c r="I41" s="42">
        <f t="shared" si="16"/>
        <v>152</v>
      </c>
      <c r="J41" s="36">
        <f t="shared" si="4"/>
        <v>8206.83</v>
      </c>
      <c r="K41" s="59">
        <f>K42+K43</f>
        <v>221</v>
      </c>
      <c r="L41" s="59">
        <f>L42+L43</f>
        <v>14208.759999999998</v>
      </c>
      <c r="M41" s="68">
        <f t="shared" si="5"/>
        <v>-0.69230769230769229</v>
      </c>
      <c r="N41" s="68">
        <f t="shared" si="6"/>
        <v>-0.42241054110281262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6405</v>
      </c>
      <c r="G42" s="39">
        <v>0</v>
      </c>
      <c r="H42" s="38">
        <v>0</v>
      </c>
      <c r="I42" s="38">
        <v>152</v>
      </c>
      <c r="J42" s="36">
        <f t="shared" si="4"/>
        <v>6557</v>
      </c>
      <c r="K42" s="58">
        <v>0</v>
      </c>
      <c r="L42" s="58">
        <v>11241</v>
      </c>
      <c r="M42" s="68" t="s">
        <v>13</v>
      </c>
      <c r="N42" s="68">
        <f t="shared" si="6"/>
        <v>-0.41668890668090031</v>
      </c>
      <c r="T42" s="40"/>
    </row>
    <row r="43" spans="1:22" s="11" customFormat="1" ht="12.75" thickBot="1" x14ac:dyDescent="0.25">
      <c r="B43" s="43" t="s">
        <v>29</v>
      </c>
      <c r="C43" s="12">
        <v>68</v>
      </c>
      <c r="D43" s="12">
        <v>34</v>
      </c>
      <c r="E43" s="12">
        <v>260.02</v>
      </c>
      <c r="F43" s="38">
        <v>1389.8100000000004</v>
      </c>
      <c r="G43" s="39">
        <v>0</v>
      </c>
      <c r="H43" s="38">
        <v>0</v>
      </c>
      <c r="I43" s="38">
        <v>0</v>
      </c>
      <c r="J43" s="36">
        <f t="shared" si="4"/>
        <v>1649.8300000000004</v>
      </c>
      <c r="K43" s="58">
        <v>221</v>
      </c>
      <c r="L43" s="58">
        <v>2967.7599999999993</v>
      </c>
      <c r="M43" s="68">
        <f t="shared" si="5"/>
        <v>-0.69230769230769229</v>
      </c>
      <c r="N43" s="68">
        <f t="shared" si="6"/>
        <v>-0.44408240558535705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714</v>
      </c>
      <c r="D44" s="36">
        <f t="shared" si="17"/>
        <v>357</v>
      </c>
      <c r="E44" s="36">
        <f>E45</f>
        <v>6223</v>
      </c>
      <c r="F44" s="36">
        <f>F45</f>
        <v>3720.9300000000003</v>
      </c>
      <c r="G44" s="36">
        <f>G45</f>
        <v>0</v>
      </c>
      <c r="H44" s="36">
        <f>H45</f>
        <v>14103.78</v>
      </c>
      <c r="I44" s="36">
        <f>I45</f>
        <v>0</v>
      </c>
      <c r="J44" s="36">
        <f>SUM(E44:I44)</f>
        <v>24047.71</v>
      </c>
      <c r="K44" s="57">
        <f>K45</f>
        <v>546</v>
      </c>
      <c r="L44" s="57">
        <f>L45</f>
        <v>13424.609999999999</v>
      </c>
      <c r="M44" s="68">
        <f t="shared" si="5"/>
        <v>0.30769230769230771</v>
      </c>
      <c r="N44" s="68">
        <f t="shared" si="6"/>
        <v>0.79131535292272925</v>
      </c>
      <c r="T44" s="40"/>
    </row>
    <row r="45" spans="1:22" s="11" customFormat="1" ht="12.75" thickBot="1" x14ac:dyDescent="0.25">
      <c r="B45" s="45" t="s">
        <v>41</v>
      </c>
      <c r="C45" s="12">
        <v>714</v>
      </c>
      <c r="D45" s="12">
        <v>357</v>
      </c>
      <c r="E45" s="12">
        <v>6223</v>
      </c>
      <c r="F45" s="46">
        <v>3720.9300000000003</v>
      </c>
      <c r="G45" s="47">
        <v>0</v>
      </c>
      <c r="H45" s="39">
        <v>14103.78</v>
      </c>
      <c r="I45" s="46">
        <v>0</v>
      </c>
      <c r="J45" s="48">
        <f>SUM(E45:I45)</f>
        <v>24047.71</v>
      </c>
      <c r="K45" s="58">
        <v>546</v>
      </c>
      <c r="L45" s="58">
        <v>13424.609999999999</v>
      </c>
      <c r="M45" s="68">
        <f t="shared" si="5"/>
        <v>0.30769230769230771</v>
      </c>
      <c r="N45" s="68">
        <f t="shared" si="6"/>
        <v>0.79131535292272925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325</v>
      </c>
      <c r="G47" s="51">
        <f t="shared" si="18"/>
        <v>0</v>
      </c>
      <c r="H47" s="51">
        <f t="shared" si="18"/>
        <v>63</v>
      </c>
      <c r="I47" s="35">
        <f t="shared" si="18"/>
        <v>0</v>
      </c>
      <c r="J47" s="51">
        <f>SUM(E47:I47)</f>
        <v>388</v>
      </c>
      <c r="K47" s="60">
        <f>K48+K57</f>
        <v>0</v>
      </c>
      <c r="L47" s="60">
        <f>L48+L57</f>
        <v>2805</v>
      </c>
      <c r="M47" s="68" t="s">
        <v>13</v>
      </c>
      <c r="N47" s="68">
        <f t="shared" si="6"/>
        <v>-0.86167557932263816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325</v>
      </c>
      <c r="G48" s="60">
        <f t="shared" si="19"/>
        <v>0</v>
      </c>
      <c r="H48" s="60">
        <f t="shared" si="19"/>
        <v>63</v>
      </c>
      <c r="I48" s="60">
        <f t="shared" si="19"/>
        <v>0</v>
      </c>
      <c r="J48" s="60">
        <f t="shared" ref="J48:J59" si="20">SUM(E48:I48)</f>
        <v>388</v>
      </c>
      <c r="K48" s="60">
        <f>+K49+K51+K53+K55</f>
        <v>0</v>
      </c>
      <c r="L48" s="60">
        <f>+L49+L51+L53+L55</f>
        <v>2805</v>
      </c>
      <c r="M48" s="68" t="s">
        <v>13</v>
      </c>
      <c r="N48" s="68">
        <f t="shared" si="6"/>
        <v>-0.86167557932263816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0</v>
      </c>
      <c r="K51" s="57">
        <f t="shared" ref="K51:L51" si="24">K52</f>
        <v>0</v>
      </c>
      <c r="L51" s="57">
        <f t="shared" si="24"/>
        <v>0</v>
      </c>
      <c r="M51" s="68" t="s">
        <v>13</v>
      </c>
      <c r="N51" s="68" t="s">
        <v>13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36">
        <f t="shared" si="20"/>
        <v>0</v>
      </c>
      <c r="K52" s="58">
        <v>0</v>
      </c>
      <c r="L52" s="58"/>
      <c r="M52" s="68" t="s">
        <v>13</v>
      </c>
      <c r="N52" s="68" t="s">
        <v>13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63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63</v>
      </c>
      <c r="K53" s="57">
        <f t="shared" ref="K53:L53" si="26">K54</f>
        <v>0</v>
      </c>
      <c r="L53" s="57">
        <f t="shared" si="26"/>
        <v>105</v>
      </c>
      <c r="M53" s="68" t="s">
        <v>13</v>
      </c>
      <c r="N53" s="68">
        <f t="shared" si="6"/>
        <v>-0.4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63</v>
      </c>
      <c r="G54" s="39">
        <v>0</v>
      </c>
      <c r="H54" s="38"/>
      <c r="I54" s="38"/>
      <c r="J54" s="36">
        <f t="shared" si="20"/>
        <v>63</v>
      </c>
      <c r="K54" s="58">
        <v>0</v>
      </c>
      <c r="L54" s="58">
        <v>105</v>
      </c>
      <c r="M54" s="68" t="s">
        <v>13</v>
      </c>
      <c r="N54" s="68">
        <f t="shared" si="6"/>
        <v>-0.4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262</v>
      </c>
      <c r="G55" s="36">
        <f t="shared" si="28"/>
        <v>0</v>
      </c>
      <c r="H55" s="36">
        <f t="shared" si="28"/>
        <v>63</v>
      </c>
      <c r="I55" s="36">
        <f t="shared" si="28"/>
        <v>0</v>
      </c>
      <c r="J55" s="36">
        <f t="shared" si="20"/>
        <v>325</v>
      </c>
      <c r="K55" s="57">
        <f t="shared" ref="K55:L55" si="29">K56</f>
        <v>0</v>
      </c>
      <c r="L55" s="57">
        <f t="shared" si="29"/>
        <v>2700</v>
      </c>
      <c r="M55" s="68" t="s">
        <v>13</v>
      </c>
      <c r="N55" s="68">
        <f t="shared" si="6"/>
        <v>-0.87962962962962965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262</v>
      </c>
      <c r="G56" s="39">
        <v>0</v>
      </c>
      <c r="H56" s="38">
        <v>63</v>
      </c>
      <c r="I56" s="38">
        <v>0</v>
      </c>
      <c r="J56" s="36">
        <f t="shared" si="20"/>
        <v>325</v>
      </c>
      <c r="K56" s="58">
        <v>0</v>
      </c>
      <c r="L56" s="58">
        <v>2700</v>
      </c>
      <c r="M56" s="68" t="s">
        <v>13</v>
      </c>
      <c r="N56" s="68">
        <f t="shared" si="6"/>
        <v>-0.87962962962962965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M15:M17"/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6" zoomScaleNormal="100" zoomScaleSheetLayoutView="100" workbookViewId="0">
      <selection activeCell="G41" sqref="G41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89454</v>
      </c>
      <c r="D19" s="25">
        <f t="shared" si="0"/>
        <v>52718</v>
      </c>
      <c r="E19" s="25">
        <f t="shared" si="0"/>
        <v>881810.09400000027</v>
      </c>
      <c r="F19" s="25">
        <f t="shared" si="0"/>
        <v>159087.85299999997</v>
      </c>
      <c r="G19" s="25">
        <f t="shared" si="0"/>
        <v>1078571.08</v>
      </c>
      <c r="H19" s="25">
        <f t="shared" si="0"/>
        <v>152301.45199999999</v>
      </c>
      <c r="I19" s="25">
        <f t="shared" si="0"/>
        <v>20939.363999999998</v>
      </c>
      <c r="J19" s="25">
        <f>SUM(E19:I19)</f>
        <v>2292709.8430000003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89454</v>
      </c>
      <c r="D22" s="34">
        <f t="shared" si="1"/>
        <v>52718</v>
      </c>
      <c r="E22" s="34">
        <f t="shared" si="1"/>
        <v>881810.09400000027</v>
      </c>
      <c r="F22" s="34">
        <f t="shared" si="1"/>
        <v>159087.85299999997</v>
      </c>
      <c r="G22" s="34">
        <f t="shared" si="1"/>
        <v>1078571.08</v>
      </c>
      <c r="H22" s="34">
        <f t="shared" si="1"/>
        <v>152301.45199999999</v>
      </c>
      <c r="I22" s="34">
        <f t="shared" si="1"/>
        <v>20939.363999999998</v>
      </c>
      <c r="J22" s="35">
        <f t="shared" si="1"/>
        <v>2292709.8430000008</v>
      </c>
      <c r="M22" s="19"/>
    </row>
    <row r="23" spans="2:16" ht="12.75" x14ac:dyDescent="0.2">
      <c r="B23" s="62" t="s">
        <v>9</v>
      </c>
      <c r="C23" s="63">
        <f>C24+C28+C34+C36+C32+C26</f>
        <v>89114</v>
      </c>
      <c r="D23" s="63">
        <f t="shared" ref="D23:F23" si="2">D24+D28+D34+D36+D32+D26</f>
        <v>52548</v>
      </c>
      <c r="E23" s="63">
        <f t="shared" si="2"/>
        <v>881130.09400000027</v>
      </c>
      <c r="F23" s="63">
        <f t="shared" si="2"/>
        <v>156482.61299999998</v>
      </c>
      <c r="G23" s="63">
        <f>G24+G28+G34+G36+G32+G26</f>
        <v>1078571.08</v>
      </c>
      <c r="H23" s="63">
        <f t="shared" ref="H23:I23" si="3">H24+H28+H34+H36+H32+H26</f>
        <v>152301.45199999999</v>
      </c>
      <c r="I23" s="63">
        <f t="shared" si="3"/>
        <v>20939.363999999998</v>
      </c>
      <c r="J23" s="64">
        <f t="shared" ref="J23:J43" si="4">SUM(E23:I23)</f>
        <v>2289424.6030000006</v>
      </c>
      <c r="M23" s="19"/>
    </row>
    <row r="24" spans="2:16" ht="12.75" x14ac:dyDescent="0.2">
      <c r="B24" s="10" t="s">
        <v>10</v>
      </c>
      <c r="C24" s="36">
        <f t="shared" ref="C24:I24" si="5">C25</f>
        <v>8586</v>
      </c>
      <c r="D24" s="36">
        <f t="shared" si="5"/>
        <v>4859</v>
      </c>
      <c r="E24" s="36">
        <f t="shared" si="5"/>
        <v>23773.328000000005</v>
      </c>
      <c r="F24" s="36">
        <f t="shared" si="5"/>
        <v>1244.01</v>
      </c>
      <c r="G24" s="36">
        <f t="shared" si="5"/>
        <v>108183.82999999999</v>
      </c>
      <c r="H24" s="36">
        <f t="shared" si="5"/>
        <v>0</v>
      </c>
      <c r="I24" s="36">
        <f t="shared" si="5"/>
        <v>0</v>
      </c>
      <c r="J24" s="36">
        <f t="shared" si="4"/>
        <v>133201.16800000001</v>
      </c>
      <c r="M24" s="19"/>
    </row>
    <row r="25" spans="2:16" s="11" customFormat="1" x14ac:dyDescent="0.2">
      <c r="B25" s="37" t="s">
        <v>11</v>
      </c>
      <c r="C25" s="12">
        <v>8586</v>
      </c>
      <c r="D25" s="12">
        <v>4859</v>
      </c>
      <c r="E25" s="12">
        <v>23773.328000000005</v>
      </c>
      <c r="F25" s="38">
        <v>1244.01</v>
      </c>
      <c r="G25" s="39">
        <v>108183.82999999999</v>
      </c>
      <c r="H25" s="38">
        <v>0</v>
      </c>
      <c r="I25" s="38">
        <v>0</v>
      </c>
      <c r="J25" s="36">
        <f t="shared" si="4"/>
        <v>133201.16800000001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4084.73</v>
      </c>
      <c r="G26" s="36">
        <f>G27</f>
        <v>136464.18</v>
      </c>
      <c r="H26" s="36">
        <f>H27</f>
        <v>0</v>
      </c>
      <c r="I26" s="36">
        <f>I27</f>
        <v>0</v>
      </c>
      <c r="J26" s="36">
        <f t="shared" si="4"/>
        <v>140548.91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4084.73</v>
      </c>
      <c r="G27" s="39">
        <v>136464.18</v>
      </c>
      <c r="H27" s="38">
        <v>0</v>
      </c>
      <c r="I27" s="38">
        <v>0</v>
      </c>
      <c r="J27" s="36">
        <f t="shared" si="4"/>
        <v>140548.91</v>
      </c>
    </row>
    <row r="28" spans="2:16" ht="12.75" x14ac:dyDescent="0.2">
      <c r="B28" s="10" t="s">
        <v>14</v>
      </c>
      <c r="C28" s="42">
        <f t="shared" ref="C28:I28" si="7">SUM(C29:C31)</f>
        <v>79339</v>
      </c>
      <c r="D28" s="42">
        <f t="shared" si="7"/>
        <v>46961</v>
      </c>
      <c r="E28" s="42">
        <f t="shared" si="7"/>
        <v>852263.40500000026</v>
      </c>
      <c r="F28" s="42">
        <f t="shared" si="7"/>
        <v>121558.31299999998</v>
      </c>
      <c r="G28" s="42">
        <f t="shared" si="7"/>
        <v>529699.29</v>
      </c>
      <c r="H28" s="42">
        <f t="shared" si="7"/>
        <v>146205.97199999998</v>
      </c>
      <c r="I28" s="42">
        <f t="shared" si="7"/>
        <v>20939.363999999998</v>
      </c>
      <c r="J28" s="36">
        <f t="shared" si="4"/>
        <v>1670666.3440000005</v>
      </c>
    </row>
    <row r="29" spans="2:16" s="11" customFormat="1" x14ac:dyDescent="0.2">
      <c r="B29" s="43" t="s">
        <v>15</v>
      </c>
      <c r="C29" s="12">
        <v>26010</v>
      </c>
      <c r="D29" s="12">
        <v>15648</v>
      </c>
      <c r="E29" s="12">
        <v>264677.92</v>
      </c>
      <c r="F29" s="38">
        <v>121558.31299999998</v>
      </c>
      <c r="G29" s="39">
        <v>529699.29</v>
      </c>
      <c r="H29" s="38">
        <v>146205.97199999998</v>
      </c>
      <c r="I29" s="38">
        <v>20939.363999999998</v>
      </c>
      <c r="J29" s="36">
        <f t="shared" si="4"/>
        <v>1083080.8590000002</v>
      </c>
      <c r="P29" s="40"/>
    </row>
    <row r="30" spans="2:16" s="11" customFormat="1" x14ac:dyDescent="0.2">
      <c r="B30" s="43" t="s">
        <v>16</v>
      </c>
      <c r="C30" s="12">
        <v>53329</v>
      </c>
      <c r="D30" s="12">
        <v>31313</v>
      </c>
      <c r="E30" s="12">
        <v>587585.48500000022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587585.48500000022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888</v>
      </c>
      <c r="D32" s="36">
        <f t="shared" si="8"/>
        <v>464</v>
      </c>
      <c r="E32" s="36">
        <f>E33</f>
        <v>646.48099999999999</v>
      </c>
      <c r="F32" s="36">
        <f>F33</f>
        <v>0</v>
      </c>
      <c r="G32" s="36">
        <f>G33</f>
        <v>139839.1</v>
      </c>
      <c r="H32" s="36">
        <f>H33</f>
        <v>0</v>
      </c>
      <c r="I32" s="36">
        <f>I33</f>
        <v>0</v>
      </c>
      <c r="J32" s="36">
        <f t="shared" si="4"/>
        <v>140485.58100000001</v>
      </c>
      <c r="P32" s="40"/>
    </row>
    <row r="33" spans="1:18" s="11" customFormat="1" x14ac:dyDescent="0.2">
      <c r="A33" s="40"/>
      <c r="B33" s="43" t="s">
        <v>19</v>
      </c>
      <c r="C33" s="12">
        <v>888</v>
      </c>
      <c r="D33" s="12">
        <v>464</v>
      </c>
      <c r="E33" s="12">
        <v>646.48099999999999</v>
      </c>
      <c r="F33" s="38">
        <v>0</v>
      </c>
      <c r="G33" s="39">
        <v>139839.1</v>
      </c>
      <c r="H33" s="38">
        <v>0</v>
      </c>
      <c r="I33" s="38"/>
      <c r="J33" s="36">
        <f t="shared" si="4"/>
        <v>140485.58100000001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279</v>
      </c>
      <c r="D34" s="36">
        <f t="shared" si="9"/>
        <v>252</v>
      </c>
      <c r="E34" s="36">
        <f t="shared" si="9"/>
        <v>4257.8799999999992</v>
      </c>
      <c r="F34" s="36">
        <f t="shared" si="9"/>
        <v>28900.559999999998</v>
      </c>
      <c r="G34" s="36">
        <f t="shared" si="9"/>
        <v>164384.68</v>
      </c>
      <c r="H34" s="36">
        <f t="shared" si="9"/>
        <v>6095.48</v>
      </c>
      <c r="I34" s="36">
        <f t="shared" si="9"/>
        <v>0</v>
      </c>
      <c r="J34" s="36">
        <f t="shared" si="4"/>
        <v>203638.6</v>
      </c>
      <c r="P34" s="40"/>
    </row>
    <row r="35" spans="1:18" s="11" customFormat="1" x14ac:dyDescent="0.2">
      <c r="B35" s="41" t="s">
        <v>21</v>
      </c>
      <c r="C35" s="12">
        <v>279</v>
      </c>
      <c r="D35" s="12">
        <v>252</v>
      </c>
      <c r="E35" s="12">
        <v>4257.8799999999992</v>
      </c>
      <c r="F35" s="38">
        <v>28900.559999999998</v>
      </c>
      <c r="G35" s="39">
        <v>164384.68</v>
      </c>
      <c r="H35" s="38">
        <v>6095.48</v>
      </c>
      <c r="I35" s="38"/>
      <c r="J35" s="36">
        <f t="shared" si="4"/>
        <v>203638.6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22</v>
      </c>
      <c r="D36" s="36">
        <f t="shared" si="10"/>
        <v>12</v>
      </c>
      <c r="E36" s="36">
        <f>E37</f>
        <v>189</v>
      </c>
      <c r="F36" s="36">
        <f>F37</f>
        <v>695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884</v>
      </c>
      <c r="P36" s="40"/>
    </row>
    <row r="37" spans="1:18" s="11" customFormat="1" x14ac:dyDescent="0.2">
      <c r="B37" s="43" t="s">
        <v>23</v>
      </c>
      <c r="C37" s="12">
        <v>22</v>
      </c>
      <c r="D37" s="12">
        <v>12</v>
      </c>
      <c r="E37" s="12">
        <v>189</v>
      </c>
      <c r="F37" s="38">
        <v>695</v>
      </c>
      <c r="G37" s="39">
        <v>0</v>
      </c>
      <c r="H37" s="38">
        <v>0</v>
      </c>
      <c r="I37" s="38">
        <v>0</v>
      </c>
      <c r="J37" s="36">
        <f t="shared" si="4"/>
        <v>884</v>
      </c>
      <c r="P37" s="40"/>
    </row>
    <row r="38" spans="1:18" ht="12.75" x14ac:dyDescent="0.2">
      <c r="B38" s="62" t="s">
        <v>24</v>
      </c>
      <c r="C38" s="63">
        <f>C39+C41+C44</f>
        <v>340</v>
      </c>
      <c r="D38" s="63">
        <f>D39+D41+D44</f>
        <v>170</v>
      </c>
      <c r="E38" s="63">
        <f>E39+E41+E44</f>
        <v>680</v>
      </c>
      <c r="F38" s="63">
        <f>F39+F41+F44</f>
        <v>2605.2399999999998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3285.24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2011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2011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2011</v>
      </c>
      <c r="G40" s="39">
        <v>0</v>
      </c>
      <c r="H40" s="38">
        <v>0</v>
      </c>
      <c r="I40" s="38"/>
      <c r="J40" s="36">
        <f t="shared" si="4"/>
        <v>2011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340</v>
      </c>
      <c r="D44" s="36">
        <f t="shared" si="14"/>
        <v>170</v>
      </c>
      <c r="E44" s="36">
        <f>E45</f>
        <v>680</v>
      </c>
      <c r="F44" s="36">
        <f>F45</f>
        <v>594.24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1274.24</v>
      </c>
      <c r="P44" s="40"/>
    </row>
    <row r="45" spans="1:18" s="11" customFormat="1" ht="12.75" thickBot="1" x14ac:dyDescent="0.25">
      <c r="B45" s="45" t="s">
        <v>41</v>
      </c>
      <c r="C45" s="12">
        <v>340</v>
      </c>
      <c r="D45" s="12">
        <v>170</v>
      </c>
      <c r="E45" s="12">
        <v>680</v>
      </c>
      <c r="F45" s="46">
        <v>594.24</v>
      </c>
      <c r="G45" s="47">
        <v>0</v>
      </c>
      <c r="H45" s="39">
        <v>0</v>
      </c>
      <c r="I45" s="46">
        <v>0</v>
      </c>
      <c r="J45" s="48">
        <f>SUM(E45:I45)</f>
        <v>1274.24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3" zoomScaleNormal="100" zoomScaleSheetLayoutView="100" workbookViewId="0">
      <selection activeCell="D40" sqref="D40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93651</v>
      </c>
      <c r="D19" s="25">
        <f t="shared" si="0"/>
        <v>54446</v>
      </c>
      <c r="E19" s="25">
        <f t="shared" si="0"/>
        <v>889686.33525000012</v>
      </c>
      <c r="F19" s="25">
        <f t="shared" si="0"/>
        <v>16186.42</v>
      </c>
      <c r="G19" s="25">
        <f t="shared" si="0"/>
        <v>941703.16799999971</v>
      </c>
      <c r="H19" s="25">
        <f t="shared" si="0"/>
        <v>48347.381999999998</v>
      </c>
      <c r="I19" s="25">
        <f t="shared" si="0"/>
        <v>72.658999999999992</v>
      </c>
      <c r="J19" s="25">
        <f>SUM(E19:I19)</f>
        <v>1895995.96425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93651</v>
      </c>
      <c r="D22" s="34">
        <f t="shared" si="1"/>
        <v>54446</v>
      </c>
      <c r="E22" s="34">
        <f t="shared" si="1"/>
        <v>889686.33525000012</v>
      </c>
      <c r="F22" s="34">
        <f t="shared" si="1"/>
        <v>16186.42</v>
      </c>
      <c r="G22" s="34">
        <f t="shared" si="1"/>
        <v>941703.16799999971</v>
      </c>
      <c r="H22" s="34">
        <f t="shared" si="1"/>
        <v>48347.381999999998</v>
      </c>
      <c r="I22" s="34">
        <f t="shared" si="1"/>
        <v>72.658999999999992</v>
      </c>
      <c r="J22" s="35">
        <f t="shared" si="1"/>
        <v>1895995.9642499997</v>
      </c>
      <c r="M22" s="19"/>
    </row>
    <row r="23" spans="2:16" ht="12.75" x14ac:dyDescent="0.2">
      <c r="B23" s="62" t="s">
        <v>9</v>
      </c>
      <c r="C23" s="63">
        <f>C24+C28+C34+C36+C32+C26</f>
        <v>93277</v>
      </c>
      <c r="D23" s="63">
        <f t="shared" ref="D23:F23" si="2">D24+D28+D34+D36+D32+D26</f>
        <v>54259</v>
      </c>
      <c r="E23" s="63">
        <f t="shared" si="2"/>
        <v>884143.33525000012</v>
      </c>
      <c r="F23" s="63">
        <f t="shared" si="2"/>
        <v>12287.73</v>
      </c>
      <c r="G23" s="63">
        <f>G24+G28+G34+G36+G32+G26</f>
        <v>941703.16799999971</v>
      </c>
      <c r="H23" s="63">
        <f t="shared" ref="H23:I23" si="3">H24+H28+H34+H36+H32+H26</f>
        <v>34243.601999999999</v>
      </c>
      <c r="I23" s="63">
        <f t="shared" si="3"/>
        <v>72.658999999999992</v>
      </c>
      <c r="J23" s="64">
        <f t="shared" ref="J23:J43" si="4">SUM(E23:I23)</f>
        <v>1872450.4942499998</v>
      </c>
      <c r="M23" s="19"/>
    </row>
    <row r="24" spans="2:16" ht="12.75" x14ac:dyDescent="0.2">
      <c r="B24" s="10" t="s">
        <v>10</v>
      </c>
      <c r="C24" s="36">
        <f t="shared" ref="C24:I24" si="5">C25</f>
        <v>8685</v>
      </c>
      <c r="D24" s="36">
        <f t="shared" si="5"/>
        <v>4759</v>
      </c>
      <c r="E24" s="36">
        <f t="shared" si="5"/>
        <v>101690.38599999998</v>
      </c>
      <c r="F24" s="36">
        <f t="shared" si="5"/>
        <v>76.709999999999994</v>
      </c>
      <c r="G24" s="36">
        <f t="shared" si="5"/>
        <v>0</v>
      </c>
      <c r="H24" s="36">
        <f t="shared" si="5"/>
        <v>13329.382</v>
      </c>
      <c r="I24" s="36">
        <f t="shared" si="5"/>
        <v>0</v>
      </c>
      <c r="J24" s="36">
        <f t="shared" si="4"/>
        <v>115096.47799999999</v>
      </c>
      <c r="M24" s="19"/>
    </row>
    <row r="25" spans="2:16" s="11" customFormat="1" x14ac:dyDescent="0.2">
      <c r="B25" s="37" t="s">
        <v>11</v>
      </c>
      <c r="C25" s="12">
        <v>8685</v>
      </c>
      <c r="D25" s="12">
        <v>4759</v>
      </c>
      <c r="E25" s="12">
        <v>101690.38599999998</v>
      </c>
      <c r="F25" s="38">
        <v>76.709999999999994</v>
      </c>
      <c r="G25" s="39">
        <v>0</v>
      </c>
      <c r="H25" s="38">
        <v>13329.382</v>
      </c>
      <c r="I25" s="38">
        <v>0</v>
      </c>
      <c r="J25" s="36">
        <f t="shared" si="4"/>
        <v>115096.47799999999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49324.86</v>
      </c>
      <c r="H26" s="36">
        <f>H27</f>
        <v>3768.7969999999996</v>
      </c>
      <c r="I26" s="36">
        <f>I27</f>
        <v>0</v>
      </c>
      <c r="J26" s="36">
        <f t="shared" si="4"/>
        <v>53093.656999999999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49324.86</v>
      </c>
      <c r="H27" s="38">
        <v>3768.7969999999996</v>
      </c>
      <c r="I27" s="38">
        <v>0</v>
      </c>
      <c r="J27" s="36">
        <f t="shared" si="4"/>
        <v>53093.656999999999</v>
      </c>
    </row>
    <row r="28" spans="2:16" ht="12.75" x14ac:dyDescent="0.2">
      <c r="B28" s="10" t="s">
        <v>14</v>
      </c>
      <c r="C28" s="42">
        <f t="shared" ref="C28:I28" si="7">SUM(C29:C31)</f>
        <v>80986</v>
      </c>
      <c r="D28" s="42">
        <f t="shared" si="7"/>
        <v>47556</v>
      </c>
      <c r="E28" s="42">
        <f t="shared" si="7"/>
        <v>740865.07925000018</v>
      </c>
      <c r="F28" s="42">
        <f t="shared" si="7"/>
        <v>121.78999999999999</v>
      </c>
      <c r="G28" s="42">
        <f t="shared" si="7"/>
        <v>259924.51999999976</v>
      </c>
      <c r="H28" s="42">
        <f t="shared" si="7"/>
        <v>17110.422999999999</v>
      </c>
      <c r="I28" s="42">
        <f t="shared" si="7"/>
        <v>72.658999999999992</v>
      </c>
      <c r="J28" s="36">
        <f t="shared" si="4"/>
        <v>1018094.4712499999</v>
      </c>
    </row>
    <row r="29" spans="2:16" s="11" customFormat="1" x14ac:dyDescent="0.2">
      <c r="B29" s="43" t="s">
        <v>15</v>
      </c>
      <c r="C29" s="12">
        <v>31597</v>
      </c>
      <c r="D29" s="12">
        <v>17752</v>
      </c>
      <c r="E29" s="12">
        <v>168095.48999999996</v>
      </c>
      <c r="F29" s="38">
        <v>121.78999999999999</v>
      </c>
      <c r="G29" s="39">
        <v>0</v>
      </c>
      <c r="H29" s="38">
        <v>17110.422999999999</v>
      </c>
      <c r="I29" s="38">
        <v>72.658999999999992</v>
      </c>
      <c r="J29" s="36">
        <f t="shared" si="4"/>
        <v>185400.36199999999</v>
      </c>
      <c r="P29" s="40"/>
    </row>
    <row r="30" spans="2:16" s="11" customFormat="1" x14ac:dyDescent="0.2">
      <c r="B30" s="43" t="s">
        <v>16</v>
      </c>
      <c r="C30" s="12">
        <v>49389</v>
      </c>
      <c r="D30" s="12">
        <v>29804</v>
      </c>
      <c r="E30" s="12">
        <v>572769.58925000019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572769.58925000019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259924.51999999976</v>
      </c>
      <c r="H31" s="38">
        <v>0</v>
      </c>
      <c r="I31" s="38">
        <v>0</v>
      </c>
      <c r="J31" s="36">
        <f t="shared" si="4"/>
        <v>259924.51999999976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3058</v>
      </c>
      <c r="D32" s="36">
        <f t="shared" si="8"/>
        <v>1540</v>
      </c>
      <c r="E32" s="36">
        <f>E33</f>
        <v>31896.500000000004</v>
      </c>
      <c r="F32" s="36">
        <f>F33</f>
        <v>10585.84</v>
      </c>
      <c r="G32" s="36">
        <f>G33</f>
        <v>187701.13999999998</v>
      </c>
      <c r="H32" s="36">
        <f>H33</f>
        <v>0</v>
      </c>
      <c r="I32" s="36">
        <f>I33</f>
        <v>0</v>
      </c>
      <c r="J32" s="36">
        <f t="shared" si="4"/>
        <v>230183.47999999998</v>
      </c>
      <c r="P32" s="40"/>
    </row>
    <row r="33" spans="1:18" s="11" customFormat="1" x14ac:dyDescent="0.2">
      <c r="A33" s="40"/>
      <c r="B33" s="43" t="s">
        <v>19</v>
      </c>
      <c r="C33" s="12">
        <v>3058</v>
      </c>
      <c r="D33" s="12">
        <v>1540</v>
      </c>
      <c r="E33" s="12">
        <v>31896.500000000004</v>
      </c>
      <c r="F33" s="38">
        <v>10585.84</v>
      </c>
      <c r="G33" s="39">
        <v>187701.13999999998</v>
      </c>
      <c r="H33" s="38">
        <v>0</v>
      </c>
      <c r="I33" s="38">
        <v>0</v>
      </c>
      <c r="J33" s="36">
        <f t="shared" si="4"/>
        <v>230183.47999999998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92</v>
      </c>
      <c r="D34" s="36">
        <f t="shared" si="9"/>
        <v>78</v>
      </c>
      <c r="E34" s="36">
        <f t="shared" si="9"/>
        <v>1580.3700000000001</v>
      </c>
      <c r="F34" s="36">
        <f t="shared" si="9"/>
        <v>1501.39</v>
      </c>
      <c r="G34" s="36">
        <f t="shared" si="9"/>
        <v>406237.64799999999</v>
      </c>
      <c r="H34" s="36">
        <f t="shared" si="9"/>
        <v>0</v>
      </c>
      <c r="I34" s="36">
        <f t="shared" si="9"/>
        <v>0</v>
      </c>
      <c r="J34" s="36">
        <f t="shared" si="4"/>
        <v>409319.408</v>
      </c>
      <c r="P34" s="40"/>
    </row>
    <row r="35" spans="1:18" s="11" customFormat="1" x14ac:dyDescent="0.2">
      <c r="B35" s="41" t="s">
        <v>21</v>
      </c>
      <c r="C35" s="12">
        <v>92</v>
      </c>
      <c r="D35" s="12">
        <v>78</v>
      </c>
      <c r="E35" s="12">
        <v>1580.3700000000001</v>
      </c>
      <c r="F35" s="38">
        <v>1501.39</v>
      </c>
      <c r="G35" s="39">
        <v>406237.64799999999</v>
      </c>
      <c r="H35" s="38">
        <v>0</v>
      </c>
      <c r="I35" s="38">
        <v>0</v>
      </c>
      <c r="J35" s="36">
        <f t="shared" si="4"/>
        <v>409319.408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456</v>
      </c>
      <c r="D36" s="36">
        <f t="shared" si="10"/>
        <v>326</v>
      </c>
      <c r="E36" s="36">
        <f>E37</f>
        <v>8111</v>
      </c>
      <c r="F36" s="36">
        <f>F37</f>
        <v>2</v>
      </c>
      <c r="G36" s="36">
        <f>G37</f>
        <v>38515</v>
      </c>
      <c r="H36" s="36">
        <f>H37</f>
        <v>35</v>
      </c>
      <c r="I36" s="36">
        <f>I37</f>
        <v>0</v>
      </c>
      <c r="J36" s="36">
        <f t="shared" si="4"/>
        <v>46663</v>
      </c>
      <c r="P36" s="40"/>
    </row>
    <row r="37" spans="1:18" s="11" customFormat="1" x14ac:dyDescent="0.2">
      <c r="B37" s="43" t="s">
        <v>23</v>
      </c>
      <c r="C37" s="12">
        <v>456</v>
      </c>
      <c r="D37" s="12">
        <v>326</v>
      </c>
      <c r="E37" s="12">
        <v>8111</v>
      </c>
      <c r="F37" s="38">
        <v>2</v>
      </c>
      <c r="G37" s="39">
        <v>38515</v>
      </c>
      <c r="H37" s="38">
        <v>35</v>
      </c>
      <c r="I37" s="38">
        <v>0</v>
      </c>
      <c r="J37" s="36">
        <f t="shared" si="4"/>
        <v>46663</v>
      </c>
      <c r="P37" s="40"/>
    </row>
    <row r="38" spans="1:18" ht="12.75" x14ac:dyDescent="0.2">
      <c r="B38" s="62" t="s">
        <v>24</v>
      </c>
      <c r="C38" s="63">
        <f>C39+C41+C44</f>
        <v>374</v>
      </c>
      <c r="D38" s="63">
        <f>D39+D41+D44</f>
        <v>187</v>
      </c>
      <c r="E38" s="63">
        <f>E39+E41+E44</f>
        <v>5543</v>
      </c>
      <c r="F38" s="63">
        <f>F39+F41+F44</f>
        <v>3898.6900000000005</v>
      </c>
      <c r="G38" s="63">
        <f t="shared" ref="G38:I38" si="11">G39+G41+G44</f>
        <v>0</v>
      </c>
      <c r="H38" s="63">
        <f t="shared" si="11"/>
        <v>14103.78</v>
      </c>
      <c r="I38" s="63">
        <f t="shared" si="11"/>
        <v>0</v>
      </c>
      <c r="J38" s="63">
        <f>SUM(E38:I38)</f>
        <v>23545.47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772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772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772</v>
      </c>
      <c r="G40" s="39">
        <v>0</v>
      </c>
      <c r="H40" s="38">
        <v>0</v>
      </c>
      <c r="I40" s="38">
        <v>0</v>
      </c>
      <c r="J40" s="36">
        <f t="shared" si="4"/>
        <v>772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374</v>
      </c>
      <c r="D44" s="36">
        <f t="shared" si="14"/>
        <v>187</v>
      </c>
      <c r="E44" s="36">
        <f>E45</f>
        <v>5543</v>
      </c>
      <c r="F44" s="36">
        <f>F45</f>
        <v>3126.6900000000005</v>
      </c>
      <c r="G44" s="36">
        <f>G45</f>
        <v>0</v>
      </c>
      <c r="H44" s="36">
        <f>H45</f>
        <v>14103.78</v>
      </c>
      <c r="I44" s="36">
        <f>I45</f>
        <v>0</v>
      </c>
      <c r="J44" s="36">
        <f>SUM(E44:I44)</f>
        <v>22773.47</v>
      </c>
      <c r="P44" s="40"/>
    </row>
    <row r="45" spans="1:18" s="11" customFormat="1" ht="12.75" thickBot="1" x14ac:dyDescent="0.25">
      <c r="B45" s="45" t="s">
        <v>41</v>
      </c>
      <c r="C45" s="12">
        <v>374</v>
      </c>
      <c r="D45" s="12">
        <v>187</v>
      </c>
      <c r="E45" s="12">
        <v>5543</v>
      </c>
      <c r="F45" s="46">
        <v>3126.6900000000005</v>
      </c>
      <c r="G45" s="47">
        <v>0</v>
      </c>
      <c r="H45" s="39">
        <v>14103.78</v>
      </c>
      <c r="I45" s="46">
        <v>0</v>
      </c>
      <c r="J45" s="48">
        <f>SUM(E45:I45)</f>
        <v>22773.47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8" zoomScaleNormal="100" zoomScaleSheetLayoutView="100" workbookViewId="0">
      <selection activeCell="I35" sqref="I35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58520</v>
      </c>
      <c r="D19" s="25">
        <f t="shared" si="0"/>
        <v>35847</v>
      </c>
      <c r="E19" s="25">
        <f t="shared" si="0"/>
        <v>655831.08599999989</v>
      </c>
      <c r="F19" s="25">
        <f t="shared" si="0"/>
        <v>250.25899999999999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656081.34499999986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58520</v>
      </c>
      <c r="D22" s="34">
        <f t="shared" si="1"/>
        <v>35847</v>
      </c>
      <c r="E22" s="34">
        <f t="shared" si="1"/>
        <v>655831.08599999989</v>
      </c>
      <c r="F22" s="34">
        <f t="shared" si="1"/>
        <v>250.25899999999999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656081.34499999986</v>
      </c>
      <c r="M22" s="19"/>
    </row>
    <row r="23" spans="2:16" ht="12.75" x14ac:dyDescent="0.2">
      <c r="B23" s="62" t="s">
        <v>9</v>
      </c>
      <c r="C23" s="63">
        <f>C24+C28+C34+C36+C32+C26</f>
        <v>58520</v>
      </c>
      <c r="D23" s="63">
        <f t="shared" ref="D23:F23" si="2">D24+D28+D34+D36+D32+D26</f>
        <v>35847</v>
      </c>
      <c r="E23" s="63">
        <f t="shared" si="2"/>
        <v>655831.08599999989</v>
      </c>
      <c r="F23" s="63">
        <f t="shared" si="2"/>
        <v>250.25899999999999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656081.34499999986</v>
      </c>
      <c r="M23" s="19"/>
    </row>
    <row r="24" spans="2:16" ht="12.75" x14ac:dyDescent="0.2">
      <c r="B24" s="10" t="s">
        <v>10</v>
      </c>
      <c r="C24" s="36">
        <f t="shared" ref="C24:I24" si="5">C25</f>
        <v>11</v>
      </c>
      <c r="D24" s="36">
        <f t="shared" si="5"/>
        <v>8</v>
      </c>
      <c r="E24" s="36">
        <f t="shared" si="5"/>
        <v>97.431999999999988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97.431999999999988</v>
      </c>
      <c r="M24" s="19"/>
    </row>
    <row r="25" spans="2:16" s="11" customFormat="1" x14ac:dyDescent="0.2">
      <c r="B25" s="37" t="s">
        <v>11</v>
      </c>
      <c r="C25" s="12">
        <v>11</v>
      </c>
      <c r="D25" s="12">
        <v>8</v>
      </c>
      <c r="E25" s="12">
        <v>97.431999999999988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97.431999999999988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58509</v>
      </c>
      <c r="D28" s="42">
        <f t="shared" si="7"/>
        <v>35839</v>
      </c>
      <c r="E28" s="42">
        <f t="shared" si="7"/>
        <v>655733.65399999986</v>
      </c>
      <c r="F28" s="42">
        <f t="shared" si="7"/>
        <v>250.25899999999999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655983.91299999983</v>
      </c>
    </row>
    <row r="29" spans="2:16" s="11" customFormat="1" x14ac:dyDescent="0.2">
      <c r="B29" s="43" t="s">
        <v>15</v>
      </c>
      <c r="C29" s="12">
        <v>19135</v>
      </c>
      <c r="D29" s="12">
        <v>11163</v>
      </c>
      <c r="E29" s="12">
        <v>166182.44</v>
      </c>
      <c r="F29" s="38">
        <v>250.25899999999999</v>
      </c>
      <c r="G29" s="39">
        <v>0</v>
      </c>
      <c r="H29" s="38">
        <v>0</v>
      </c>
      <c r="I29" s="38">
        <v>0</v>
      </c>
      <c r="J29" s="36">
        <f t="shared" si="4"/>
        <v>166432.69899999999</v>
      </c>
      <c r="P29" s="40"/>
    </row>
    <row r="30" spans="2:16" s="11" customFormat="1" x14ac:dyDescent="0.2">
      <c r="B30" s="43" t="s">
        <v>16</v>
      </c>
      <c r="C30" s="12">
        <v>39374</v>
      </c>
      <c r="D30" s="12">
        <v>24676</v>
      </c>
      <c r="E30" s="12">
        <v>489551.21399999992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489551.21399999992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3" zoomScale="110" zoomScaleNormal="110" zoomScaleSheetLayoutView="100" workbookViewId="0">
      <selection activeCell="H33" sqref="H33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10426</v>
      </c>
      <c r="D19" s="25">
        <f t="shared" si="0"/>
        <v>5465</v>
      </c>
      <c r="E19" s="25">
        <f t="shared" si="0"/>
        <v>41826.881000000001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41826.881000000001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10426</v>
      </c>
      <c r="D22" s="34">
        <f t="shared" si="1"/>
        <v>5465</v>
      </c>
      <c r="E22" s="34">
        <f t="shared" si="1"/>
        <v>41826.881000000001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41826.881000000001</v>
      </c>
      <c r="M22" s="19"/>
    </row>
    <row r="23" spans="2:16" ht="12.75" x14ac:dyDescent="0.2">
      <c r="B23" s="62" t="s">
        <v>9</v>
      </c>
      <c r="C23" s="63">
        <f>C24+C28+C34+C36+C32+C26</f>
        <v>10426</v>
      </c>
      <c r="D23" s="63">
        <f t="shared" ref="D23:F23" si="2">D24+D28+D34+D36+D32+D26</f>
        <v>5465</v>
      </c>
      <c r="E23" s="63">
        <f t="shared" si="2"/>
        <v>41826.881000000001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41826.881000000001</v>
      </c>
      <c r="M23" s="19"/>
    </row>
    <row r="24" spans="2:16" ht="12.75" x14ac:dyDescent="0.2">
      <c r="B24" s="10" t="s">
        <v>10</v>
      </c>
      <c r="C24" s="36">
        <f t="shared" ref="C24:I24" si="5">C25</f>
        <v>274</v>
      </c>
      <c r="D24" s="36">
        <f t="shared" si="5"/>
        <v>150</v>
      </c>
      <c r="E24" s="36">
        <f t="shared" si="5"/>
        <v>741.81099999999992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741.81099999999992</v>
      </c>
      <c r="M24" s="19"/>
    </row>
    <row r="25" spans="2:16" s="11" customFormat="1" x14ac:dyDescent="0.2">
      <c r="B25" s="37" t="s">
        <v>11</v>
      </c>
      <c r="C25" s="12">
        <v>274</v>
      </c>
      <c r="D25" s="12">
        <v>150</v>
      </c>
      <c r="E25" s="12">
        <v>741.81099999999992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741.81099999999992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10040</v>
      </c>
      <c r="D28" s="42">
        <f t="shared" si="7"/>
        <v>5257</v>
      </c>
      <c r="E28" s="42">
        <f t="shared" si="7"/>
        <v>40442.349000000002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40442.349000000002</v>
      </c>
    </row>
    <row r="29" spans="2:16" s="11" customFormat="1" x14ac:dyDescent="0.2">
      <c r="B29" s="43" t="s">
        <v>15</v>
      </c>
      <c r="C29" s="12">
        <v>2944</v>
      </c>
      <c r="D29" s="12">
        <v>1539</v>
      </c>
      <c r="E29" s="12">
        <v>22363.150000000005</v>
      </c>
      <c r="F29" s="38">
        <v>0</v>
      </c>
      <c r="G29" s="39">
        <v>0</v>
      </c>
      <c r="H29" s="38">
        <v>0</v>
      </c>
      <c r="I29" s="38">
        <v>0</v>
      </c>
      <c r="J29" s="36">
        <f t="shared" si="4"/>
        <v>22363.150000000005</v>
      </c>
      <c r="P29" s="40"/>
    </row>
    <row r="30" spans="2:16" s="11" customFormat="1" x14ac:dyDescent="0.2">
      <c r="B30" s="43" t="s">
        <v>16</v>
      </c>
      <c r="C30" s="12">
        <v>7096</v>
      </c>
      <c r="D30" s="12">
        <v>3718</v>
      </c>
      <c r="E30" s="12">
        <v>18079.198999999997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18079.198999999997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112</v>
      </c>
      <c r="D32" s="36">
        <f t="shared" si="8"/>
        <v>58</v>
      </c>
      <c r="E32" s="36">
        <f>E33</f>
        <v>642.721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642.721</v>
      </c>
      <c r="P32" s="40"/>
    </row>
    <row r="33" spans="1:18" s="11" customFormat="1" x14ac:dyDescent="0.2">
      <c r="A33" s="40"/>
      <c r="B33" s="43" t="s">
        <v>19</v>
      </c>
      <c r="C33" s="12">
        <v>112</v>
      </c>
      <c r="D33" s="12">
        <v>58</v>
      </c>
      <c r="E33" s="12">
        <v>642.721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642.721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2024-04-02T21:06:38Z</dcterms:modified>
</cp:coreProperties>
</file>