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04 ABRIL 2024\"/>
    </mc:Choice>
  </mc:AlternateContent>
  <xr:revisionPtr revIDLastSave="0" documentId="13_ncr:1_{ADF20AE7-4EA1-40DB-AD2B-ED0C2868C879}" xr6:coauthVersionLast="47" xr6:coauthVersionMax="47" xr10:uidLastSave="{00000000-0000-0000-0000-000000000000}"/>
  <bookViews>
    <workbookView xWindow="-120" yWindow="-120" windowWidth="24240" windowHeight="13140" tabRatio="858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9" l="1"/>
  <c r="N52" i="9"/>
  <c r="M29" i="9"/>
  <c r="M30" i="9"/>
  <c r="M35" i="9"/>
  <c r="M37" i="9"/>
  <c r="M43" i="9"/>
  <c r="M45" i="9"/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J55" i="10" s="1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F51" i="10"/>
  <c r="E51" i="10"/>
  <c r="J51" i="10" s="1"/>
  <c r="D51" i="10"/>
  <c r="C51" i="10"/>
  <c r="J50" i="10"/>
  <c r="I49" i="10"/>
  <c r="H49" i="10"/>
  <c r="G49" i="10"/>
  <c r="F49" i="10"/>
  <c r="E49" i="10"/>
  <c r="D49" i="10"/>
  <c r="C49" i="10"/>
  <c r="I48" i="10"/>
  <c r="I47" i="10" s="1"/>
  <c r="E48" i="10"/>
  <c r="E47" i="10"/>
  <c r="J45" i="10"/>
  <c r="I44" i="10"/>
  <c r="H44" i="10"/>
  <c r="G44" i="10"/>
  <c r="F44" i="10"/>
  <c r="J44" i="10" s="1"/>
  <c r="E44" i="10"/>
  <c r="D44" i="10"/>
  <c r="C44" i="10"/>
  <c r="J43" i="10"/>
  <c r="J42" i="10"/>
  <c r="I41" i="10"/>
  <c r="H41" i="10"/>
  <c r="H38" i="10" s="1"/>
  <c r="G41" i="10"/>
  <c r="F41" i="10"/>
  <c r="E41" i="10"/>
  <c r="D41" i="10"/>
  <c r="D38" i="10" s="1"/>
  <c r="C41" i="10"/>
  <c r="C38" i="10" s="1"/>
  <c r="J40" i="10"/>
  <c r="I39" i="10"/>
  <c r="H39" i="10"/>
  <c r="G39" i="10"/>
  <c r="F39" i="10"/>
  <c r="E39" i="10"/>
  <c r="D39" i="10"/>
  <c r="C39" i="10"/>
  <c r="G38" i="10"/>
  <c r="E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J34" i="10" s="1"/>
  <c r="E34" i="10"/>
  <c r="D34" i="10"/>
  <c r="C34" i="10"/>
  <c r="J33" i="10"/>
  <c r="I32" i="10"/>
  <c r="H32" i="10"/>
  <c r="G32" i="10"/>
  <c r="F32" i="10"/>
  <c r="E32" i="10"/>
  <c r="D32" i="10"/>
  <c r="C32" i="10"/>
  <c r="J31" i="10"/>
  <c r="J30" i="10"/>
  <c r="J29" i="10"/>
  <c r="I28" i="10"/>
  <c r="H28" i="10"/>
  <c r="G28" i="10"/>
  <c r="F28" i="10"/>
  <c r="J28" i="10" s="1"/>
  <c r="E28" i="10"/>
  <c r="D28" i="10"/>
  <c r="C28" i="10"/>
  <c r="J27" i="10"/>
  <c r="I26" i="10"/>
  <c r="H26" i="10"/>
  <c r="G26" i="10"/>
  <c r="F26" i="10"/>
  <c r="E26" i="10"/>
  <c r="D26" i="10"/>
  <c r="C26" i="10"/>
  <c r="J25" i="10"/>
  <c r="I24" i="10"/>
  <c r="H24" i="10"/>
  <c r="G24" i="10"/>
  <c r="F24" i="10"/>
  <c r="E24" i="10"/>
  <c r="D24" i="10"/>
  <c r="C24" i="10"/>
  <c r="I23" i="10"/>
  <c r="E23" i="10"/>
  <c r="C48" i="10" l="1"/>
  <c r="C47" i="10" s="1"/>
  <c r="G48" i="10"/>
  <c r="G47" i="10" s="1"/>
  <c r="D48" i="10"/>
  <c r="D47" i="10" s="1"/>
  <c r="H48" i="10"/>
  <c r="H47" i="10" s="1"/>
  <c r="J47" i="10" s="1"/>
  <c r="F48" i="10"/>
  <c r="F47" i="10" s="1"/>
  <c r="J49" i="10"/>
  <c r="J26" i="10"/>
  <c r="I38" i="10"/>
  <c r="I22" i="10" s="1"/>
  <c r="I19" i="10" s="1"/>
  <c r="J32" i="10"/>
  <c r="F38" i="10"/>
  <c r="H23" i="10"/>
  <c r="H22" i="10" s="1"/>
  <c r="G23" i="10"/>
  <c r="G22" i="10" s="1"/>
  <c r="G19" i="10" s="1"/>
  <c r="J24" i="10"/>
  <c r="F23" i="10"/>
  <c r="J39" i="10"/>
  <c r="J41" i="10"/>
  <c r="D23" i="10"/>
  <c r="D22" i="10" s="1"/>
  <c r="C23" i="10"/>
  <c r="C22" i="10" s="1"/>
  <c r="C19" i="10" s="1"/>
  <c r="J36" i="10"/>
  <c r="J53" i="10"/>
  <c r="J48" i="10" s="1"/>
  <c r="E22" i="10"/>
  <c r="E19" i="10" s="1"/>
  <c r="H19" i="10" l="1"/>
  <c r="D19" i="10"/>
  <c r="J38" i="10"/>
  <c r="J23" i="10"/>
  <c r="J22" i="10" s="1"/>
  <c r="F22" i="10"/>
  <c r="F19" i="10" s="1"/>
  <c r="J19" i="10" s="1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J53" i="6" l="1"/>
  <c r="D48" i="6"/>
  <c r="D47" i="6" s="1"/>
  <c r="J55" i="6"/>
  <c r="F48" i="6"/>
  <c r="F47" i="6" s="1"/>
  <c r="J51" i="6"/>
  <c r="I48" i="6"/>
  <c r="I47" i="6" s="1"/>
  <c r="E48" i="6"/>
  <c r="E47" i="6" s="1"/>
  <c r="H48" i="6"/>
  <c r="H47" i="6" s="1"/>
  <c r="G48" i="6"/>
  <c r="G47" i="6" s="1"/>
  <c r="C48" i="6"/>
  <c r="C47" i="6" s="1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D48" i="8" s="1"/>
  <c r="C53" i="8"/>
  <c r="J52" i="8"/>
  <c r="I51" i="8"/>
  <c r="H51" i="8"/>
  <c r="G51" i="8"/>
  <c r="F51" i="8"/>
  <c r="E51" i="8"/>
  <c r="D51" i="8"/>
  <c r="C51" i="8"/>
  <c r="J50" i="8"/>
  <c r="I49" i="8"/>
  <c r="H49" i="8"/>
  <c r="G49" i="8"/>
  <c r="F49" i="8"/>
  <c r="E49" i="8"/>
  <c r="D49" i="8"/>
  <c r="C49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H48" i="8" l="1"/>
  <c r="J49" i="8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H57" i="9" s="1"/>
  <c r="G58" i="9"/>
  <c r="G57" i="9" s="1"/>
  <c r="F58" i="9"/>
  <c r="F57" i="9" s="1"/>
  <c r="E58" i="9"/>
  <c r="E57" i="9" s="1"/>
  <c r="D58" i="9"/>
  <c r="C58" i="9"/>
  <c r="K57" i="9"/>
  <c r="D57" i="9"/>
  <c r="C57" i="9"/>
  <c r="J56" i="9"/>
  <c r="N56" i="9" s="1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N45" i="9" s="1"/>
  <c r="L44" i="9"/>
  <c r="K44" i="9"/>
  <c r="I44" i="9"/>
  <c r="H44" i="9"/>
  <c r="G44" i="9"/>
  <c r="F44" i="9"/>
  <c r="E44" i="9"/>
  <c r="D44" i="9"/>
  <c r="C44" i="9"/>
  <c r="M44" i="9" s="1"/>
  <c r="J43" i="9"/>
  <c r="N43" i="9" s="1"/>
  <c r="J42" i="9"/>
  <c r="N42" i="9" s="1"/>
  <c r="L41" i="9"/>
  <c r="K41" i="9"/>
  <c r="I41" i="9"/>
  <c r="H41" i="9"/>
  <c r="G41" i="9"/>
  <c r="G38" i="9" s="1"/>
  <c r="F41" i="9"/>
  <c r="E41" i="9"/>
  <c r="D41" i="9"/>
  <c r="C41" i="9"/>
  <c r="M41" i="9" s="1"/>
  <c r="J40" i="9"/>
  <c r="N40" i="9" s="1"/>
  <c r="L39" i="9"/>
  <c r="K39" i="9"/>
  <c r="I39" i="9"/>
  <c r="H39" i="9"/>
  <c r="G39" i="9"/>
  <c r="F39" i="9"/>
  <c r="E39" i="9"/>
  <c r="D39" i="9"/>
  <c r="C39" i="9"/>
  <c r="J37" i="9"/>
  <c r="N37" i="9" s="1"/>
  <c r="L36" i="9"/>
  <c r="K36" i="9"/>
  <c r="I36" i="9"/>
  <c r="H36" i="9"/>
  <c r="G36" i="9"/>
  <c r="F36" i="9"/>
  <c r="E36" i="9"/>
  <c r="D36" i="9"/>
  <c r="C36" i="9"/>
  <c r="M36" i="9" s="1"/>
  <c r="J35" i="9"/>
  <c r="N35" i="9" s="1"/>
  <c r="L34" i="9"/>
  <c r="K34" i="9"/>
  <c r="I34" i="9"/>
  <c r="H34" i="9"/>
  <c r="G34" i="9"/>
  <c r="F34" i="9"/>
  <c r="E34" i="9"/>
  <c r="D34" i="9"/>
  <c r="C34" i="9"/>
  <c r="M34" i="9" s="1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I38" i="9" l="1"/>
  <c r="K38" i="9"/>
  <c r="C38" i="9"/>
  <c r="M38" i="9" s="1"/>
  <c r="C48" i="9"/>
  <c r="C47" i="9" s="1"/>
  <c r="M24" i="9"/>
  <c r="I23" i="9"/>
  <c r="I22" i="9" s="1"/>
  <c r="J26" i="9"/>
  <c r="N26" i="9" s="1"/>
  <c r="J24" i="9"/>
  <c r="N24" i="9" s="1"/>
  <c r="L38" i="9"/>
  <c r="L23" i="9"/>
  <c r="M28" i="9"/>
  <c r="K23" i="9"/>
  <c r="J36" i="9"/>
  <c r="N36" i="9" s="1"/>
  <c r="F23" i="9"/>
  <c r="J34" i="9"/>
  <c r="N34" i="9" s="1"/>
  <c r="J32" i="9"/>
  <c r="N32" i="9" s="1"/>
  <c r="C23" i="9"/>
  <c r="G23" i="9"/>
  <c r="G22" i="9" s="1"/>
  <c r="D23" i="9"/>
  <c r="H23" i="9"/>
  <c r="J28" i="9"/>
  <c r="N28" i="9" s="1"/>
  <c r="J39" i="9"/>
  <c r="N39" i="9" s="1"/>
  <c r="J41" i="9"/>
  <c r="N41" i="9" s="1"/>
  <c r="G48" i="9"/>
  <c r="G47" i="9" s="1"/>
  <c r="E38" i="9"/>
  <c r="J51" i="9"/>
  <c r="E48" i="9"/>
  <c r="E47" i="9" s="1"/>
  <c r="I48" i="9"/>
  <c r="I47" i="9" s="1"/>
  <c r="D38" i="9"/>
  <c r="H38" i="9"/>
  <c r="J44" i="9"/>
  <c r="N44" i="9" s="1"/>
  <c r="J53" i="9"/>
  <c r="K48" i="9"/>
  <c r="K47" i="9" s="1"/>
  <c r="D48" i="9"/>
  <c r="D47" i="9" s="1"/>
  <c r="H48" i="9"/>
  <c r="H47" i="9" s="1"/>
  <c r="J55" i="9"/>
  <c r="N55" i="9" s="1"/>
  <c r="L48" i="9"/>
  <c r="L47" i="9" s="1"/>
  <c r="J57" i="9"/>
  <c r="J58" i="9"/>
  <c r="F38" i="9"/>
  <c r="F48" i="9"/>
  <c r="F47" i="9" s="1"/>
  <c r="E23" i="9"/>
  <c r="K22" i="9" l="1"/>
  <c r="C22" i="9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N38" i="9" s="1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<sst xmlns="http://schemas.openxmlformats.org/spreadsheetml/2006/main" count="357" uniqueCount="59">
  <si>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</si>
  <si>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</si>
  <si>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</si>
  <si>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</si>
  <si>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</si>
  <si>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</si>
  <si>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</si>
  <si>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</si>
  <si>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</si>
  <si>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</si>
  <si>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</si>
  <si>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</si>
  <si>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</si>
  <si>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</si>
  <si>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</si>
  <si>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</si>
  <si>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</si>
  <si>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</si>
  <si>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</si>
  <si>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</si>
  <si>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</si>
  <si>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</si>
  <si>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</si>
  <si>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</si>
  <si>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</si>
  <si>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</si>
  <si>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</si>
  <si>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</si>
  <si>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</si>
  <si>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</si>
  <si>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</si>
  <si>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</si>
  <si>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</si>
  <si>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</si>
  <si>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</si>
  <si>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</si>
  <si>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</si>
  <si>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</si>
  <si>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</si>
  <si>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</si>
  <si>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</si>
  <si>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</si>
  <si>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</si>
  <si>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</si>
  <si>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</si>
  <si>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</si>
  <si>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</si>
  <si>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</si>
  <si>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</si>
  <si>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(Abr-24)</t>
  </si>
  <si>
    <t>Unidades
(Abr-24)</t>
  </si>
  <si>
    <t>TM
(Abr-24)</t>
  </si>
  <si>
    <t>Total
TM
(Abr-24)</t>
  </si>
  <si>
    <t>TOTAL
TEUS
(Abr-23)</t>
  </si>
  <si>
    <t>TOTAL
TM
(Abr-23)</t>
  </si>
  <si>
    <t>%
VARIACIÓN TEUS
(Abr -2024/2023)</t>
  </si>
  <si>
    <t>%
VARIACIÓN TM 
(Abr - 2024/2023)</t>
  </si>
  <si>
    <t>Elaborado por el Área de Estadísticas - DOMA, mayo 2024.</t>
  </si>
  <si>
    <t>Elaborado por el Área de Estadísticas - DOMA,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</si>
</sst>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zoomScale="90" zoomScaleNormal="90" zoomScaleSheetLayoutView="100" workbookViewId="0">
      <selection activeCell="C69" sqref="C69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48</v>
      </c>
    </row>
    <row r="10" spans="2:14" x14ac:dyDescent="0.2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53</v>
      </c>
      <c r="L15" s="80" t="s">
        <v>54</v>
      </c>
      <c r="M15" s="83" t="s">
        <v>55</v>
      </c>
      <c r="N15" s="83" t="s">
        <v>56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255694</v>
      </c>
      <c r="D19" s="25">
        <f t="shared" si="0"/>
        <v>151747</v>
      </c>
      <c r="E19" s="25">
        <f t="shared" si="0"/>
        <v>2404331.9230399998</v>
      </c>
      <c r="F19" s="25">
        <f t="shared" si="0"/>
        <v>278833.98409999994</v>
      </c>
      <c r="G19" s="25">
        <f t="shared" si="0"/>
        <v>1868123.4499999997</v>
      </c>
      <c r="H19" s="25">
        <f t="shared" si="0"/>
        <v>232697.12599999999</v>
      </c>
      <c r="I19" s="25">
        <f t="shared" si="0"/>
        <v>24296.172000000002</v>
      </c>
      <c r="J19" s="25">
        <f>SUM(E19:I19)</f>
        <v>4808282.6551399995</v>
      </c>
      <c r="K19" s="55">
        <f>+K22+K47</f>
        <v>240895</v>
      </c>
      <c r="L19" s="55">
        <f>+L22+L47</f>
        <v>4903884.3040000014</v>
      </c>
      <c r="M19" s="66">
        <f>(C19/K19)-1</f>
        <v>6.1433404595363061E-2</v>
      </c>
      <c r="N19" s="67">
        <f>(J19/L19)-1</f>
        <v>-1.9495086534162653E-2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255694</v>
      </c>
      <c r="D22" s="34">
        <f t="shared" si="1"/>
        <v>151747</v>
      </c>
      <c r="E22" s="34">
        <f t="shared" si="1"/>
        <v>2404331.9230399998</v>
      </c>
      <c r="F22" s="34">
        <f t="shared" si="1"/>
        <v>277914.98409999994</v>
      </c>
      <c r="G22" s="34">
        <f t="shared" si="1"/>
        <v>1867854.9049999998</v>
      </c>
      <c r="H22" s="34">
        <f t="shared" si="1"/>
        <v>232616.12599999999</v>
      </c>
      <c r="I22" s="34">
        <f t="shared" si="1"/>
        <v>24296.172000000002</v>
      </c>
      <c r="J22" s="35">
        <f t="shared" si="1"/>
        <v>4807014.1101399995</v>
      </c>
      <c r="K22" s="56">
        <f t="shared" si="1"/>
        <v>240895</v>
      </c>
      <c r="L22" s="56">
        <f t="shared" si="1"/>
        <v>4897111.4840000011</v>
      </c>
      <c r="M22" s="68">
        <f>(C22/K22)-1</f>
        <v>6.1433404595363061E-2</v>
      </c>
      <c r="N22" s="68">
        <f>(J22/L22)-1</f>
        <v>-1.8398064686575011E-2</v>
      </c>
      <c r="Q22" s="19"/>
    </row>
    <row r="23" spans="2:20" ht="13.5" thickBot="1" x14ac:dyDescent="0.25">
      <c r="B23" s="62" t="s">
        <v>9</v>
      </c>
      <c r="C23" s="63">
        <f>C24+C28+C34+C36+C32+C26</f>
        <v>254868</v>
      </c>
      <c r="D23" s="63">
        <f t="shared" ref="D23:F23" si="2">D24+D28+D34+D36+D32+D26</f>
        <v>151332</v>
      </c>
      <c r="E23" s="63">
        <f t="shared" si="2"/>
        <v>2397770.5330399997</v>
      </c>
      <c r="F23" s="63">
        <f t="shared" si="2"/>
        <v>253573.49409999995</v>
      </c>
      <c r="G23" s="63">
        <f>G24+G28+G34+G36+G32+G26</f>
        <v>1867854.9049999998</v>
      </c>
      <c r="H23" s="63">
        <f t="shared" ref="H23:I23" si="3">H24+H28+H34+H36+H32+H26</f>
        <v>221392.52599999998</v>
      </c>
      <c r="I23" s="63">
        <f t="shared" si="3"/>
        <v>24115.172000000002</v>
      </c>
      <c r="J23" s="64">
        <f t="shared" ref="J23:J43" si="4">SUM(E23:I23)</f>
        <v>4764706.6301399991</v>
      </c>
      <c r="K23" s="57">
        <f>K24+K28+K32+K34+K36+K26</f>
        <v>240303</v>
      </c>
      <c r="L23" s="57">
        <f>L24+L28+L32+L34+L36+L26</f>
        <v>4864283.5340000009</v>
      </c>
      <c r="M23" s="68">
        <f t="shared" ref="M23:M45" si="5">(C23/K23)-1</f>
        <v>6.0610978639467739E-2</v>
      </c>
      <c r="N23" s="68">
        <f t="shared" ref="N23:N56" si="6">(J23/L23)-1</f>
        <v>-2.047103199556255E-2</v>
      </c>
      <c r="Q23" s="19"/>
    </row>
    <row r="24" spans="2:20" ht="13.5" thickBot="1" x14ac:dyDescent="0.25">
      <c r="B24" s="10" t="s">
        <v>10</v>
      </c>
      <c r="C24" s="36">
        <f t="shared" ref="C24:I24" si="7">C25</f>
        <v>13631</v>
      </c>
      <c r="D24" s="36">
        <f t="shared" si="7"/>
        <v>7406</v>
      </c>
      <c r="E24" s="36">
        <f t="shared" si="7"/>
        <v>91354.26400000001</v>
      </c>
      <c r="F24" s="36">
        <f t="shared" si="7"/>
        <v>5593.1900000000005</v>
      </c>
      <c r="G24" s="36">
        <f t="shared" si="7"/>
        <v>23554.510000000002</v>
      </c>
      <c r="H24" s="36">
        <f t="shared" si="7"/>
        <v>0</v>
      </c>
      <c r="I24" s="36">
        <f t="shared" si="7"/>
        <v>0</v>
      </c>
      <c r="J24" s="36">
        <f t="shared" si="4"/>
        <v>120501.96400000001</v>
      </c>
      <c r="K24" s="57">
        <f>K25</f>
        <v>22312</v>
      </c>
      <c r="L24" s="57">
        <f>L25</f>
        <v>182339.12300000014</v>
      </c>
      <c r="M24" s="68">
        <f t="shared" si="5"/>
        <v>-0.3890731444962352</v>
      </c>
      <c r="N24" s="68">
        <f t="shared" si="6"/>
        <v>-0.33913269945912861</v>
      </c>
      <c r="Q24" s="19"/>
    </row>
    <row r="25" spans="2:20" s="11" customFormat="1" ht="12.75" thickBot="1" x14ac:dyDescent="0.25">
      <c r="B25" s="37" t="s">
        <v>11</v>
      </c>
      <c r="C25" s="12">
        <v>13631</v>
      </c>
      <c r="D25" s="12">
        <v>7406</v>
      </c>
      <c r="E25" s="12">
        <v>91354.26400000001</v>
      </c>
      <c r="F25" s="38">
        <v>5593.1900000000005</v>
      </c>
      <c r="G25" s="39">
        <v>23554.510000000002</v>
      </c>
      <c r="H25" s="38">
        <v>0</v>
      </c>
      <c r="I25" s="38">
        <v>0</v>
      </c>
      <c r="J25" s="36">
        <f t="shared" si="4"/>
        <v>120501.96400000001</v>
      </c>
      <c r="K25" s="58">
        <v>22312</v>
      </c>
      <c r="L25" s="58">
        <v>182339.12300000014</v>
      </c>
      <c r="M25" s="68">
        <f t="shared" si="5"/>
        <v>-0.3890731444962352</v>
      </c>
      <c r="N25" s="68">
        <f t="shared" si="6"/>
        <v>-0.33913269945912861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0</v>
      </c>
      <c r="D26" s="36">
        <f t="shared" si="8"/>
        <v>0</v>
      </c>
      <c r="E26" s="36">
        <f>E27</f>
        <v>0</v>
      </c>
      <c r="F26" s="36">
        <f>F27</f>
        <v>1476.69</v>
      </c>
      <c r="G26" s="36">
        <f>G27</f>
        <v>313110.08999999997</v>
      </c>
      <c r="H26" s="36">
        <f>H27</f>
        <v>0</v>
      </c>
      <c r="I26" s="36">
        <f>I27</f>
        <v>0</v>
      </c>
      <c r="J26" s="36">
        <f t="shared" si="4"/>
        <v>314586.77999999997</v>
      </c>
      <c r="K26" s="57">
        <f>K27</f>
        <v>0</v>
      </c>
      <c r="L26" s="57">
        <f>L27</f>
        <v>357480.87600000005</v>
      </c>
      <c r="M26" s="68" t="s">
        <v>13</v>
      </c>
      <c r="N26" s="68">
        <f t="shared" si="6"/>
        <v>-0.11998990401936938</v>
      </c>
      <c r="T26" s="40"/>
    </row>
    <row r="27" spans="2:20" s="40" customFormat="1" ht="12.75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1476.69</v>
      </c>
      <c r="G27" s="39">
        <v>313110.08999999997</v>
      </c>
      <c r="H27" s="38">
        <v>0</v>
      </c>
      <c r="I27" s="38">
        <v>0</v>
      </c>
      <c r="J27" s="36">
        <f t="shared" si="4"/>
        <v>314586.77999999997</v>
      </c>
      <c r="K27" s="58">
        <v>0</v>
      </c>
      <c r="L27" s="58">
        <v>357480.87600000005</v>
      </c>
      <c r="M27" s="68" t="s">
        <v>13</v>
      </c>
      <c r="N27" s="68">
        <f t="shared" si="6"/>
        <v>-0.11998990401936938</v>
      </c>
    </row>
    <row r="28" spans="2:20" ht="13.5" thickBot="1" x14ac:dyDescent="0.25">
      <c r="B28" s="10" t="s">
        <v>14</v>
      </c>
      <c r="C28" s="42">
        <f t="shared" ref="C28:D28" si="9">SUM(C29:C31)</f>
        <v>237126</v>
      </c>
      <c r="D28" s="42">
        <f t="shared" si="9"/>
        <v>141742</v>
      </c>
      <c r="E28" s="42">
        <f t="shared" ref="E28:I28" si="10">SUM(E29:E31)</f>
        <v>2285563.6690399996</v>
      </c>
      <c r="F28" s="42">
        <f t="shared" si="10"/>
        <v>153414.21609999993</v>
      </c>
      <c r="G28" s="42">
        <f t="shared" si="10"/>
        <v>617723.32199999993</v>
      </c>
      <c r="H28" s="42">
        <f t="shared" si="10"/>
        <v>205919.44099999999</v>
      </c>
      <c r="I28" s="42">
        <f t="shared" si="10"/>
        <v>22674.749000000003</v>
      </c>
      <c r="J28" s="36">
        <f t="shared" si="4"/>
        <v>3285295.3971399995</v>
      </c>
      <c r="K28" s="57">
        <f>SUM(K29:K31)</f>
        <v>216561</v>
      </c>
      <c r="L28" s="57">
        <f>SUM(L29:L31)</f>
        <v>3344025.3490000004</v>
      </c>
      <c r="M28" s="68">
        <f t="shared" si="5"/>
        <v>9.4961696704392695E-2</v>
      </c>
      <c r="N28" s="68">
        <f t="shared" si="6"/>
        <v>-1.7562651514458016E-2</v>
      </c>
    </row>
    <row r="29" spans="2:20" s="11" customFormat="1" ht="12.75" thickBot="1" x14ac:dyDescent="0.25">
      <c r="B29" s="43" t="s">
        <v>15</v>
      </c>
      <c r="C29" s="12">
        <v>91710</v>
      </c>
      <c r="D29" s="12">
        <v>53394</v>
      </c>
      <c r="E29" s="12">
        <v>717817.473</v>
      </c>
      <c r="F29" s="38">
        <v>153414.21609999993</v>
      </c>
      <c r="G29" s="39">
        <v>415049.93199999997</v>
      </c>
      <c r="H29" s="38">
        <v>205919.44099999999</v>
      </c>
      <c r="I29" s="38">
        <v>22674.749000000003</v>
      </c>
      <c r="J29" s="36">
        <f t="shared" si="4"/>
        <v>1514875.8110999998</v>
      </c>
      <c r="K29" s="58">
        <v>91923</v>
      </c>
      <c r="L29" s="58">
        <v>1789191.1840000004</v>
      </c>
      <c r="M29" s="68">
        <f t="shared" si="5"/>
        <v>-2.3171567507588309E-3</v>
      </c>
      <c r="N29" s="68">
        <f t="shared" si="6"/>
        <v>-0.15331808883985676</v>
      </c>
      <c r="T29" s="40"/>
    </row>
    <row r="30" spans="2:20" s="11" customFormat="1" ht="12.75" thickBot="1" x14ac:dyDescent="0.25">
      <c r="B30" s="43" t="s">
        <v>16</v>
      </c>
      <c r="C30" s="12">
        <v>145416</v>
      </c>
      <c r="D30" s="12">
        <v>88348</v>
      </c>
      <c r="E30" s="12">
        <v>1567746.1960399996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1567746.1960399996</v>
      </c>
      <c r="K30" s="58">
        <v>124638</v>
      </c>
      <c r="L30" s="58">
        <v>1371351.895</v>
      </c>
      <c r="M30" s="68">
        <f t="shared" si="5"/>
        <v>0.16670678284311369</v>
      </c>
      <c r="N30" s="68">
        <f t="shared" si="6"/>
        <v>0.14321218482000164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202673.39</v>
      </c>
      <c r="H31" s="38">
        <v>0</v>
      </c>
      <c r="I31" s="38">
        <v>0</v>
      </c>
      <c r="J31" s="36">
        <f t="shared" si="4"/>
        <v>202673.39</v>
      </c>
      <c r="K31" s="58">
        <v>0</v>
      </c>
      <c r="L31" s="58">
        <v>183482.27</v>
      </c>
      <c r="M31" s="68" t="s">
        <v>13</v>
      </c>
      <c r="N31" s="68">
        <f t="shared" si="6"/>
        <v>0.10459386620843536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3533</v>
      </c>
      <c r="D32" s="36">
        <f t="shared" si="11"/>
        <v>1777</v>
      </c>
      <c r="E32" s="36">
        <f>E33</f>
        <v>16978.954999999998</v>
      </c>
      <c r="F32" s="36">
        <f>F33</f>
        <v>28259.569999999996</v>
      </c>
      <c r="G32" s="36">
        <f>G33</f>
        <v>305860.45</v>
      </c>
      <c r="H32" s="36">
        <f>H33</f>
        <v>0</v>
      </c>
      <c r="I32" s="36">
        <f>I33</f>
        <v>1440.423</v>
      </c>
      <c r="J32" s="36">
        <f t="shared" si="4"/>
        <v>352539.39799999999</v>
      </c>
      <c r="K32" s="57">
        <f>K33</f>
        <v>0</v>
      </c>
      <c r="L32" s="57">
        <f>L33</f>
        <v>309836.56900000002</v>
      </c>
      <c r="M32" s="68" t="s">
        <v>13</v>
      </c>
      <c r="N32" s="68">
        <f t="shared" si="6"/>
        <v>0.13782372151171085</v>
      </c>
      <c r="T32" s="40"/>
    </row>
    <row r="33" spans="1:22" s="11" customFormat="1" ht="12.75" thickBot="1" x14ac:dyDescent="0.25">
      <c r="A33" s="40"/>
      <c r="B33" s="43" t="s">
        <v>19</v>
      </c>
      <c r="C33" s="12">
        <v>3533</v>
      </c>
      <c r="D33" s="12">
        <v>1777</v>
      </c>
      <c r="E33" s="12">
        <v>16978.954999999998</v>
      </c>
      <c r="F33" s="38">
        <v>28259.569999999996</v>
      </c>
      <c r="G33" s="39">
        <v>305860.45</v>
      </c>
      <c r="H33" s="38">
        <v>0</v>
      </c>
      <c r="I33" s="38">
        <v>1440.423</v>
      </c>
      <c r="J33" s="36">
        <f t="shared" si="4"/>
        <v>352539.39799999999</v>
      </c>
      <c r="K33" s="58"/>
      <c r="L33" s="58">
        <v>309836.56900000002</v>
      </c>
      <c r="M33" s="68" t="s">
        <v>13</v>
      </c>
      <c r="N33" s="68">
        <f t="shared" si="6"/>
        <v>0.13782372151171085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568</v>
      </c>
      <c r="D34" s="36">
        <f t="shared" si="12"/>
        <v>402</v>
      </c>
      <c r="E34" s="36">
        <f t="shared" si="12"/>
        <v>3873.6449999999995</v>
      </c>
      <c r="F34" s="36">
        <f t="shared" si="12"/>
        <v>61025.827999999994</v>
      </c>
      <c r="G34" s="36">
        <f t="shared" si="12"/>
        <v>538815.53300000005</v>
      </c>
      <c r="H34" s="36">
        <f t="shared" si="12"/>
        <v>14743.084999999999</v>
      </c>
      <c r="I34" s="36">
        <f t="shared" si="12"/>
        <v>0</v>
      </c>
      <c r="J34" s="36">
        <f t="shared" si="4"/>
        <v>618458.09100000001</v>
      </c>
      <c r="K34" s="57">
        <f>K35</f>
        <v>700</v>
      </c>
      <c r="L34" s="57">
        <f>L35</f>
        <v>593559.61699999985</v>
      </c>
      <c r="M34" s="68">
        <f t="shared" si="5"/>
        <v>-0.18857142857142861</v>
      </c>
      <c r="N34" s="68">
        <f t="shared" si="6"/>
        <v>4.1947722329634507E-2</v>
      </c>
      <c r="T34" s="40"/>
    </row>
    <row r="35" spans="1:22" s="11" customFormat="1" ht="12.75" thickBot="1" x14ac:dyDescent="0.25">
      <c r="B35" s="41" t="s">
        <v>21</v>
      </c>
      <c r="C35" s="12">
        <v>568</v>
      </c>
      <c r="D35" s="12">
        <v>402</v>
      </c>
      <c r="E35" s="12">
        <v>3873.6449999999995</v>
      </c>
      <c r="F35" s="38">
        <v>61025.827999999994</v>
      </c>
      <c r="G35" s="39">
        <v>538815.53300000005</v>
      </c>
      <c r="H35" s="38">
        <v>14743.084999999999</v>
      </c>
      <c r="I35" s="38">
        <v>0</v>
      </c>
      <c r="J35" s="36">
        <f t="shared" si="4"/>
        <v>618458.09100000001</v>
      </c>
      <c r="K35" s="58">
        <v>700</v>
      </c>
      <c r="L35" s="58">
        <v>593559.61699999985</v>
      </c>
      <c r="M35" s="68">
        <f t="shared" si="5"/>
        <v>-0.18857142857142861</v>
      </c>
      <c r="N35" s="68">
        <f t="shared" si="6"/>
        <v>4.1947722329634507E-2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10</v>
      </c>
      <c r="D36" s="36">
        <f t="shared" si="13"/>
        <v>5</v>
      </c>
      <c r="E36" s="36">
        <f>E37</f>
        <v>0</v>
      </c>
      <c r="F36" s="36">
        <f>F37</f>
        <v>3804</v>
      </c>
      <c r="G36" s="36">
        <f>G37</f>
        <v>68791</v>
      </c>
      <c r="H36" s="36">
        <f>H37</f>
        <v>730</v>
      </c>
      <c r="I36" s="36">
        <f>I37</f>
        <v>0</v>
      </c>
      <c r="J36" s="36">
        <f t="shared" si="4"/>
        <v>73325</v>
      </c>
      <c r="K36" s="57">
        <f>K37</f>
        <v>730</v>
      </c>
      <c r="L36" s="57">
        <f>L37</f>
        <v>77042</v>
      </c>
      <c r="M36" s="68">
        <f t="shared" si="5"/>
        <v>-0.98630136986301364</v>
      </c>
      <c r="N36" s="68">
        <f t="shared" si="6"/>
        <v>-4.8246411048519011E-2</v>
      </c>
      <c r="T36" s="40"/>
    </row>
    <row r="37" spans="1:22" s="11" customFormat="1" ht="12.75" thickBot="1" x14ac:dyDescent="0.25">
      <c r="B37" s="43" t="s">
        <v>23</v>
      </c>
      <c r="C37" s="12">
        <v>10</v>
      </c>
      <c r="D37" s="12">
        <v>5</v>
      </c>
      <c r="E37" s="12">
        <v>0</v>
      </c>
      <c r="F37" s="38">
        <v>3804</v>
      </c>
      <c r="G37" s="39">
        <v>68791</v>
      </c>
      <c r="H37" s="38">
        <v>730</v>
      </c>
      <c r="I37" s="38">
        <v>0</v>
      </c>
      <c r="J37" s="36">
        <f t="shared" si="4"/>
        <v>73325</v>
      </c>
      <c r="K37" s="58">
        <v>730</v>
      </c>
      <c r="L37" s="58">
        <v>77042</v>
      </c>
      <c r="M37" s="68">
        <f t="shared" si="5"/>
        <v>-0.98630136986301364</v>
      </c>
      <c r="N37" s="68">
        <f t="shared" si="6"/>
        <v>-4.8246411048519011E-2</v>
      </c>
      <c r="T37" s="40"/>
    </row>
    <row r="38" spans="1:22" ht="13.5" thickBot="1" x14ac:dyDescent="0.25">
      <c r="B38" s="62" t="s">
        <v>24</v>
      </c>
      <c r="C38" s="63">
        <f>C39+C41+C44</f>
        <v>826</v>
      </c>
      <c r="D38" s="63">
        <f>D39+D41+D44</f>
        <v>415</v>
      </c>
      <c r="E38" s="63">
        <f>E39+E41+E44</f>
        <v>6561.39</v>
      </c>
      <c r="F38" s="63">
        <f>F39+F41+F44</f>
        <v>24341.489999999998</v>
      </c>
      <c r="G38" s="63">
        <f t="shared" ref="G38:I38" si="14">G39+G41+G44</f>
        <v>0</v>
      </c>
      <c r="H38" s="63">
        <f t="shared" si="14"/>
        <v>11223.6</v>
      </c>
      <c r="I38" s="63">
        <f t="shared" si="14"/>
        <v>181</v>
      </c>
      <c r="J38" s="63">
        <f>SUM(E38:I38)</f>
        <v>42307.479999999996</v>
      </c>
      <c r="K38" s="57">
        <f>K39+K41+K44</f>
        <v>592</v>
      </c>
      <c r="L38" s="57">
        <f>L39+L41+L44</f>
        <v>32827.949999999997</v>
      </c>
      <c r="M38" s="68">
        <f t="shared" si="5"/>
        <v>0.39527027027027017</v>
      </c>
      <c r="N38" s="68">
        <f t="shared" si="6"/>
        <v>0.28876399531496788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15657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15657</v>
      </c>
      <c r="K39" s="57">
        <f>K40</f>
        <v>7</v>
      </c>
      <c r="L39" s="57">
        <f>L40</f>
        <v>8562</v>
      </c>
      <c r="M39" s="68" t="s">
        <v>13</v>
      </c>
      <c r="N39" s="68">
        <f t="shared" si="6"/>
        <v>0.82866152768044854</v>
      </c>
      <c r="U39" s="11"/>
      <c r="V39" s="11"/>
    </row>
    <row r="40" spans="1:22" s="11" customFormat="1" ht="12.75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15657</v>
      </c>
      <c r="G40" s="39">
        <v>0</v>
      </c>
      <c r="H40" s="38">
        <v>0</v>
      </c>
      <c r="I40" s="38">
        <v>0</v>
      </c>
      <c r="J40" s="36">
        <f t="shared" si="4"/>
        <v>15657</v>
      </c>
      <c r="K40" s="58">
        <v>7</v>
      </c>
      <c r="L40" s="58">
        <v>8562</v>
      </c>
      <c r="M40" s="68" t="s">
        <v>13</v>
      </c>
      <c r="N40" s="68">
        <f t="shared" si="6"/>
        <v>0.82866152768044854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28</v>
      </c>
      <c r="D41" s="42">
        <f t="shared" si="16"/>
        <v>16</v>
      </c>
      <c r="E41" s="42">
        <f t="shared" si="16"/>
        <v>90.389999999999986</v>
      </c>
      <c r="F41" s="42">
        <f t="shared" si="16"/>
        <v>7090.91</v>
      </c>
      <c r="G41" s="42">
        <f t="shared" si="16"/>
        <v>0</v>
      </c>
      <c r="H41" s="42">
        <f t="shared" si="16"/>
        <v>0</v>
      </c>
      <c r="I41" s="42">
        <f t="shared" si="16"/>
        <v>181</v>
      </c>
      <c r="J41" s="36">
        <f t="shared" si="4"/>
        <v>7362.3</v>
      </c>
      <c r="K41" s="59">
        <f>K42+K43</f>
        <v>121</v>
      </c>
      <c r="L41" s="59">
        <f>L42+L43</f>
        <v>9578.7199999999993</v>
      </c>
      <c r="M41" s="68">
        <f t="shared" si="5"/>
        <v>-0.76859504132231404</v>
      </c>
      <c r="N41" s="68">
        <f t="shared" si="6"/>
        <v>-0.23138999782851977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5255</v>
      </c>
      <c r="G42" s="39">
        <v>0</v>
      </c>
      <c r="H42" s="38">
        <v>0</v>
      </c>
      <c r="I42" s="38">
        <v>181</v>
      </c>
      <c r="J42" s="36">
        <f t="shared" si="4"/>
        <v>5436</v>
      </c>
      <c r="K42" s="58">
        <v>0</v>
      </c>
      <c r="L42" s="58">
        <v>7624</v>
      </c>
      <c r="M42" s="68" t="s">
        <v>13</v>
      </c>
      <c r="N42" s="68">
        <f t="shared" si="6"/>
        <v>-0.28698845750262325</v>
      </c>
      <c r="T42" s="40"/>
    </row>
    <row r="43" spans="1:22" s="11" customFormat="1" ht="12.75" thickBot="1" x14ac:dyDescent="0.25">
      <c r="B43" s="43" t="s">
        <v>29</v>
      </c>
      <c r="C43" s="12">
        <v>28</v>
      </c>
      <c r="D43" s="12">
        <v>16</v>
      </c>
      <c r="E43" s="12">
        <v>90.389999999999986</v>
      </c>
      <c r="F43" s="38">
        <v>1835.91</v>
      </c>
      <c r="G43" s="39">
        <v>0</v>
      </c>
      <c r="H43" s="38">
        <v>0</v>
      </c>
      <c r="I43" s="38">
        <v>0</v>
      </c>
      <c r="J43" s="36">
        <f t="shared" si="4"/>
        <v>1926.3000000000002</v>
      </c>
      <c r="K43" s="58">
        <v>121</v>
      </c>
      <c r="L43" s="58">
        <v>1954.7199999999998</v>
      </c>
      <c r="M43" s="68">
        <f t="shared" si="5"/>
        <v>-0.76859504132231404</v>
      </c>
      <c r="N43" s="68">
        <f t="shared" si="6"/>
        <v>-1.4539166734877429E-2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798</v>
      </c>
      <c r="D44" s="36">
        <f t="shared" si="17"/>
        <v>399</v>
      </c>
      <c r="E44" s="36">
        <f>E45</f>
        <v>6471</v>
      </c>
      <c r="F44" s="36">
        <f>F45</f>
        <v>1593.58</v>
      </c>
      <c r="G44" s="36">
        <f>G45</f>
        <v>0</v>
      </c>
      <c r="H44" s="36">
        <f>H45</f>
        <v>11223.6</v>
      </c>
      <c r="I44" s="36">
        <f>I45</f>
        <v>0</v>
      </c>
      <c r="J44" s="36">
        <f>SUM(E44:I44)</f>
        <v>19288.18</v>
      </c>
      <c r="K44" s="57">
        <f>K45</f>
        <v>464</v>
      </c>
      <c r="L44" s="57">
        <f>L45</f>
        <v>14687.229999999998</v>
      </c>
      <c r="M44" s="68">
        <f t="shared" si="5"/>
        <v>0.71982758620689657</v>
      </c>
      <c r="N44" s="68">
        <f t="shared" si="6"/>
        <v>0.31326192890013993</v>
      </c>
      <c r="T44" s="40"/>
    </row>
    <row r="45" spans="1:22" s="11" customFormat="1" ht="12.75" thickBot="1" x14ac:dyDescent="0.25">
      <c r="B45" s="45" t="s">
        <v>41</v>
      </c>
      <c r="C45" s="12">
        <v>798</v>
      </c>
      <c r="D45" s="12">
        <v>399</v>
      </c>
      <c r="E45" s="12">
        <v>6471</v>
      </c>
      <c r="F45" s="46">
        <v>1593.58</v>
      </c>
      <c r="G45" s="47">
        <v>0</v>
      </c>
      <c r="H45" s="39">
        <v>11223.6</v>
      </c>
      <c r="I45" s="46">
        <v>0</v>
      </c>
      <c r="J45" s="48">
        <f>SUM(E45:I45)</f>
        <v>19288.18</v>
      </c>
      <c r="K45" s="58">
        <v>464</v>
      </c>
      <c r="L45" s="58">
        <v>14687.229999999998</v>
      </c>
      <c r="M45" s="68">
        <f t="shared" si="5"/>
        <v>0.71982758620689657</v>
      </c>
      <c r="N45" s="68">
        <f t="shared" si="6"/>
        <v>0.31326192890013993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919</v>
      </c>
      <c r="G47" s="51">
        <f t="shared" si="18"/>
        <v>268.54500000000002</v>
      </c>
      <c r="H47" s="51">
        <f t="shared" si="18"/>
        <v>81</v>
      </c>
      <c r="I47" s="35">
        <f t="shared" si="18"/>
        <v>0</v>
      </c>
      <c r="J47" s="51">
        <f>SUM(E47:I47)</f>
        <v>1268.5450000000001</v>
      </c>
      <c r="K47" s="60">
        <f>K48+K57</f>
        <v>0</v>
      </c>
      <c r="L47" s="60">
        <f>L48+L57</f>
        <v>6772.82</v>
      </c>
      <c r="M47" s="68" t="s">
        <v>13</v>
      </c>
      <c r="N47" s="68">
        <f>(J47/L47)-1</f>
        <v>-0.81270061805865201</v>
      </c>
    </row>
    <row r="48" spans="1:22" ht="13.5" thickBot="1" x14ac:dyDescent="0.25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919</v>
      </c>
      <c r="G48" s="60">
        <f t="shared" si="19"/>
        <v>268.54500000000002</v>
      </c>
      <c r="H48" s="60">
        <f t="shared" si="19"/>
        <v>81</v>
      </c>
      <c r="I48" s="60">
        <f t="shared" si="19"/>
        <v>0</v>
      </c>
      <c r="J48" s="60">
        <f t="shared" ref="J48:J59" si="20">SUM(E48:I48)</f>
        <v>1268.5450000000001</v>
      </c>
      <c r="K48" s="60">
        <f>+K49+K51+K53+K55</f>
        <v>0</v>
      </c>
      <c r="L48" s="60">
        <f>+L49+L51+L53+L55</f>
        <v>6772.82</v>
      </c>
      <c r="M48" s="68" t="s">
        <v>13</v>
      </c>
      <c r="N48" s="68">
        <f t="shared" si="6"/>
        <v>-0.81270061805865201</v>
      </c>
    </row>
    <row r="49" spans="2:20" ht="13.5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75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5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0</v>
      </c>
      <c r="G51" s="36">
        <f t="shared" si="23"/>
        <v>268.54500000000002</v>
      </c>
      <c r="H51" s="36">
        <f t="shared" si="23"/>
        <v>0</v>
      </c>
      <c r="I51" s="36">
        <f t="shared" si="23"/>
        <v>0</v>
      </c>
      <c r="J51" s="36">
        <f t="shared" si="20"/>
        <v>268.54500000000002</v>
      </c>
      <c r="K51" s="57">
        <f t="shared" ref="K51:L51" si="24">K52</f>
        <v>0</v>
      </c>
      <c r="L51" s="57">
        <f t="shared" si="24"/>
        <v>6186.82</v>
      </c>
      <c r="M51" s="68" t="s">
        <v>13</v>
      </c>
      <c r="N51" s="68">
        <f t="shared" si="6"/>
        <v>-0.95659401760516716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268.54500000000002</v>
      </c>
      <c r="H52" s="38">
        <v>0</v>
      </c>
      <c r="I52" s="38">
        <v>0</v>
      </c>
      <c r="J52" s="36">
        <f t="shared" si="20"/>
        <v>268.54500000000002</v>
      </c>
      <c r="K52" s="58">
        <v>0</v>
      </c>
      <c r="L52" s="58">
        <v>6186.82</v>
      </c>
      <c r="M52" s="68" t="s">
        <v>13</v>
      </c>
      <c r="N52" s="68">
        <f t="shared" si="6"/>
        <v>-0.95659401760516716</v>
      </c>
    </row>
    <row r="53" spans="2:20" s="11" customFormat="1" ht="13.5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413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413</v>
      </c>
      <c r="K53" s="57">
        <f t="shared" ref="K53:L53" si="26">K54</f>
        <v>0</v>
      </c>
      <c r="L53" s="57">
        <f t="shared" si="26"/>
        <v>133</v>
      </c>
      <c r="M53" s="68" t="s">
        <v>13</v>
      </c>
      <c r="N53" s="68" t="s">
        <v>39</v>
      </c>
      <c r="T53" s="40"/>
    </row>
    <row r="54" spans="2:20" s="40" customFormat="1" ht="12.75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413</v>
      </c>
      <c r="G54" s="39">
        <v>0</v>
      </c>
      <c r="H54" s="38">
        <v>0</v>
      </c>
      <c r="I54" s="38">
        <v>0</v>
      </c>
      <c r="J54" s="36">
        <f t="shared" si="20"/>
        <v>413</v>
      </c>
      <c r="K54" s="58">
        <v>0</v>
      </c>
      <c r="L54" s="58">
        <v>133</v>
      </c>
      <c r="M54" s="68" t="s">
        <v>13</v>
      </c>
      <c r="N54" s="68" t="s">
        <v>39</v>
      </c>
    </row>
    <row r="55" spans="2:20" s="11" customFormat="1" ht="13.5" hidden="1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506</v>
      </c>
      <c r="G55" s="36">
        <f t="shared" si="28"/>
        <v>0</v>
      </c>
      <c r="H55" s="36">
        <f t="shared" si="28"/>
        <v>81</v>
      </c>
      <c r="I55" s="36">
        <f t="shared" si="28"/>
        <v>0</v>
      </c>
      <c r="J55" s="36">
        <f t="shared" si="20"/>
        <v>587</v>
      </c>
      <c r="K55" s="57">
        <f t="shared" ref="K55:L55" si="29">K56</f>
        <v>0</v>
      </c>
      <c r="L55" s="57">
        <f t="shared" si="29"/>
        <v>453</v>
      </c>
      <c r="M55" s="68" t="s">
        <v>13</v>
      </c>
      <c r="N55" s="68">
        <f t="shared" si="6"/>
        <v>0.29580573951434874</v>
      </c>
      <c r="T55" s="40"/>
    </row>
    <row r="56" spans="2:20" s="40" customFormat="1" ht="12.75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506</v>
      </c>
      <c r="G56" s="39">
        <v>0</v>
      </c>
      <c r="H56" s="38">
        <v>81</v>
      </c>
      <c r="I56" s="38">
        <v>0</v>
      </c>
      <c r="J56" s="36">
        <f t="shared" si="20"/>
        <v>587</v>
      </c>
      <c r="K56" s="58">
        <v>0</v>
      </c>
      <c r="L56" s="58">
        <v>453</v>
      </c>
      <c r="M56" s="68" t="s">
        <v>13</v>
      </c>
      <c r="N56" s="68">
        <f t="shared" si="6"/>
        <v>0.29580573951434874</v>
      </c>
      <c r="P56" s="11"/>
    </row>
    <row r="57" spans="2:20" ht="13.5" thickBot="1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31" zoomScaleNormal="100" zoomScaleSheetLayoutView="100" workbookViewId="0">
      <selection activeCell="I44" sqref="I44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86634</v>
      </c>
      <c r="D19" s="25">
        <f t="shared" si="0"/>
        <v>51439</v>
      </c>
      <c r="E19" s="25">
        <f t="shared" si="0"/>
        <v>899195.78699999966</v>
      </c>
      <c r="F19" s="25">
        <f t="shared" si="0"/>
        <v>213219.54509999993</v>
      </c>
      <c r="G19" s="25">
        <f t="shared" si="0"/>
        <v>987923.03700000001</v>
      </c>
      <c r="H19" s="25">
        <f t="shared" si="0"/>
        <v>118451.257</v>
      </c>
      <c r="I19" s="25">
        <f t="shared" si="0"/>
        <v>23123.824000000001</v>
      </c>
      <c r="J19" s="25">
        <f>SUM(E19:I19)</f>
        <v>2241913.4501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86634</v>
      </c>
      <c r="D22" s="34">
        <f t="shared" si="1"/>
        <v>51439</v>
      </c>
      <c r="E22" s="34">
        <f t="shared" si="1"/>
        <v>899195.78699999966</v>
      </c>
      <c r="F22" s="34">
        <f t="shared" si="1"/>
        <v>213219.54509999993</v>
      </c>
      <c r="G22" s="34">
        <f t="shared" si="1"/>
        <v>987654.49199999997</v>
      </c>
      <c r="H22" s="34">
        <f t="shared" si="1"/>
        <v>118451.257</v>
      </c>
      <c r="I22" s="34">
        <f t="shared" si="1"/>
        <v>23123.824000000001</v>
      </c>
      <c r="J22" s="35">
        <f t="shared" si="1"/>
        <v>2241644.9051000001</v>
      </c>
      <c r="M22" s="19"/>
    </row>
    <row r="23" spans="2:16" ht="12.75" x14ac:dyDescent="0.2">
      <c r="B23" s="62" t="s">
        <v>9</v>
      </c>
      <c r="C23" s="63">
        <f>C24+C28+C34+C36+C32+C26</f>
        <v>86226</v>
      </c>
      <c r="D23" s="63">
        <f t="shared" ref="D23:F23" si="2">D24+D28+D34+D36+D32+D26</f>
        <v>51235</v>
      </c>
      <c r="E23" s="63">
        <f t="shared" si="2"/>
        <v>898379.78699999966</v>
      </c>
      <c r="F23" s="63">
        <f t="shared" si="2"/>
        <v>212564.13509999993</v>
      </c>
      <c r="G23" s="63">
        <f>G24+G28+G34+G36+G32+G26</f>
        <v>987654.49199999997</v>
      </c>
      <c r="H23" s="63">
        <f t="shared" ref="H23:I23" si="3">H24+H28+H34+H36+H32+H26</f>
        <v>118451.257</v>
      </c>
      <c r="I23" s="63">
        <f t="shared" si="3"/>
        <v>23123.824000000001</v>
      </c>
      <c r="J23" s="64">
        <f t="shared" ref="J23:J43" si="4">SUM(E23:I23)</f>
        <v>2240173.4950999999</v>
      </c>
      <c r="M23" s="19"/>
    </row>
    <row r="24" spans="2:16" ht="12.75" x14ac:dyDescent="0.2">
      <c r="B24" s="10" t="s">
        <v>10</v>
      </c>
      <c r="C24" s="36">
        <f t="shared" ref="C24:I24" si="5">C25</f>
        <v>6047</v>
      </c>
      <c r="D24" s="36">
        <f t="shared" si="5"/>
        <v>3296</v>
      </c>
      <c r="E24" s="36">
        <f t="shared" si="5"/>
        <v>21521.778000000002</v>
      </c>
      <c r="F24" s="36">
        <f t="shared" si="5"/>
        <v>5474.34</v>
      </c>
      <c r="G24" s="36">
        <f t="shared" si="5"/>
        <v>23554.510000000002</v>
      </c>
      <c r="H24" s="36">
        <f t="shared" si="5"/>
        <v>0</v>
      </c>
      <c r="I24" s="36">
        <f t="shared" si="5"/>
        <v>0</v>
      </c>
      <c r="J24" s="36">
        <f t="shared" si="4"/>
        <v>50550.628000000004</v>
      </c>
      <c r="M24" s="19"/>
    </row>
    <row r="25" spans="2:16" s="11" customFormat="1" x14ac:dyDescent="0.2">
      <c r="B25" s="37" t="s">
        <v>11</v>
      </c>
      <c r="C25" s="12">
        <v>6047</v>
      </c>
      <c r="D25" s="12">
        <v>3296</v>
      </c>
      <c r="E25" s="12">
        <v>21521.778000000002</v>
      </c>
      <c r="F25" s="38">
        <v>5474.34</v>
      </c>
      <c r="G25" s="39">
        <v>23554.510000000002</v>
      </c>
      <c r="H25" s="38">
        <v>0</v>
      </c>
      <c r="I25" s="38">
        <v>0</v>
      </c>
      <c r="J25" s="36">
        <f t="shared" si="4"/>
        <v>50550.628000000004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1476.69</v>
      </c>
      <c r="G26" s="36">
        <f>G27</f>
        <v>176461.33</v>
      </c>
      <c r="H26" s="36">
        <f>H27</f>
        <v>0</v>
      </c>
      <c r="I26" s="36">
        <f>I27</f>
        <v>0</v>
      </c>
      <c r="J26" s="36">
        <f t="shared" si="4"/>
        <v>177938.02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1476.69</v>
      </c>
      <c r="G27" s="39">
        <v>176461.33</v>
      </c>
      <c r="H27" s="38">
        <v>0</v>
      </c>
      <c r="I27" s="38">
        <v>0</v>
      </c>
      <c r="J27" s="36">
        <f t="shared" si="4"/>
        <v>177938.02</v>
      </c>
    </row>
    <row r="28" spans="2:16" ht="12.75" x14ac:dyDescent="0.2">
      <c r="B28" s="10" t="s">
        <v>14</v>
      </c>
      <c r="C28" s="42">
        <f t="shared" ref="C28:I28" si="7">SUM(C29:C31)</f>
        <v>77494</v>
      </c>
      <c r="D28" s="42">
        <f t="shared" si="7"/>
        <v>46564</v>
      </c>
      <c r="E28" s="42">
        <f t="shared" si="7"/>
        <v>869066.72899999958</v>
      </c>
      <c r="F28" s="42">
        <f t="shared" si="7"/>
        <v>153343.71509999994</v>
      </c>
      <c r="G28" s="42">
        <f t="shared" si="7"/>
        <v>415049.93199999997</v>
      </c>
      <c r="H28" s="42">
        <f t="shared" si="7"/>
        <v>115903.708</v>
      </c>
      <c r="I28" s="42">
        <f t="shared" si="7"/>
        <v>21683.401000000002</v>
      </c>
      <c r="J28" s="36">
        <f t="shared" si="4"/>
        <v>1575047.4850999997</v>
      </c>
    </row>
    <row r="29" spans="2:16" s="11" customFormat="1" x14ac:dyDescent="0.2">
      <c r="B29" s="43" t="s">
        <v>15</v>
      </c>
      <c r="C29" s="12">
        <v>25165</v>
      </c>
      <c r="D29" s="12">
        <v>15001</v>
      </c>
      <c r="E29" s="12">
        <v>272530.22299999994</v>
      </c>
      <c r="F29" s="38">
        <v>153343.71509999994</v>
      </c>
      <c r="G29" s="39">
        <v>415049.93199999997</v>
      </c>
      <c r="H29" s="38">
        <v>115903.708</v>
      </c>
      <c r="I29" s="38">
        <v>21683.401000000002</v>
      </c>
      <c r="J29" s="36">
        <f t="shared" si="4"/>
        <v>978510.97909999988</v>
      </c>
      <c r="P29" s="40"/>
    </row>
    <row r="30" spans="2:16" s="11" customFormat="1" x14ac:dyDescent="0.2">
      <c r="B30" s="43" t="s">
        <v>16</v>
      </c>
      <c r="C30" s="12">
        <v>52329</v>
      </c>
      <c r="D30" s="12">
        <v>31563</v>
      </c>
      <c r="E30" s="12">
        <v>596536.5059999997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596536.5059999997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2539</v>
      </c>
      <c r="D32" s="36">
        <f t="shared" si="8"/>
        <v>1270</v>
      </c>
      <c r="E32" s="36">
        <f>E33</f>
        <v>5501.6049999999996</v>
      </c>
      <c r="F32" s="36">
        <f>F33</f>
        <v>20293.019999999997</v>
      </c>
      <c r="G32" s="36">
        <f>G33</f>
        <v>186702.76</v>
      </c>
      <c r="H32" s="36">
        <f>H33</f>
        <v>0</v>
      </c>
      <c r="I32" s="36">
        <f>I33</f>
        <v>1440.423</v>
      </c>
      <c r="J32" s="36">
        <f t="shared" si="4"/>
        <v>213937.80800000002</v>
      </c>
      <c r="P32" s="40"/>
    </row>
    <row r="33" spans="1:18" s="11" customFormat="1" x14ac:dyDescent="0.2">
      <c r="A33" s="40"/>
      <c r="B33" s="43" t="s">
        <v>19</v>
      </c>
      <c r="C33" s="12">
        <v>2539</v>
      </c>
      <c r="D33" s="12">
        <v>1270</v>
      </c>
      <c r="E33" s="12">
        <v>5501.6049999999996</v>
      </c>
      <c r="F33" s="38">
        <v>20293.019999999997</v>
      </c>
      <c r="G33" s="39">
        <v>186702.76</v>
      </c>
      <c r="H33" s="38">
        <v>0</v>
      </c>
      <c r="I33" s="38">
        <v>1440.423</v>
      </c>
      <c r="J33" s="36">
        <f t="shared" si="4"/>
        <v>213937.80800000002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146</v>
      </c>
      <c r="D34" s="36">
        <f t="shared" si="9"/>
        <v>105</v>
      </c>
      <c r="E34" s="36">
        <f t="shared" si="9"/>
        <v>2289.6749999999997</v>
      </c>
      <c r="F34" s="36">
        <f t="shared" si="9"/>
        <v>31321.37</v>
      </c>
      <c r="G34" s="36">
        <f t="shared" si="9"/>
        <v>153626.96</v>
      </c>
      <c r="H34" s="36">
        <f t="shared" si="9"/>
        <v>2547.549</v>
      </c>
      <c r="I34" s="36">
        <f t="shared" si="9"/>
        <v>0</v>
      </c>
      <c r="J34" s="36">
        <f t="shared" si="4"/>
        <v>189785.554</v>
      </c>
      <c r="P34" s="40"/>
    </row>
    <row r="35" spans="1:18" s="11" customFormat="1" x14ac:dyDescent="0.2">
      <c r="B35" s="41" t="s">
        <v>21</v>
      </c>
      <c r="C35" s="12">
        <v>146</v>
      </c>
      <c r="D35" s="12">
        <v>105</v>
      </c>
      <c r="E35" s="12">
        <v>2289.6749999999997</v>
      </c>
      <c r="F35" s="38">
        <v>31321.37</v>
      </c>
      <c r="G35" s="39">
        <v>153626.96</v>
      </c>
      <c r="H35" s="38">
        <v>2547.549</v>
      </c>
      <c r="I35" s="38">
        <v>0</v>
      </c>
      <c r="J35" s="36">
        <f t="shared" si="4"/>
        <v>189785.554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655</v>
      </c>
      <c r="G36" s="36">
        <f>G37</f>
        <v>32259</v>
      </c>
      <c r="H36" s="36">
        <f>H37</f>
        <v>0</v>
      </c>
      <c r="I36" s="36">
        <f>I37</f>
        <v>0</v>
      </c>
      <c r="J36" s="36">
        <f t="shared" si="4"/>
        <v>32914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655</v>
      </c>
      <c r="G37" s="39">
        <v>32259</v>
      </c>
      <c r="H37" s="38">
        <v>0</v>
      </c>
      <c r="I37" s="38">
        <v>0</v>
      </c>
      <c r="J37" s="36">
        <f t="shared" si="4"/>
        <v>32914</v>
      </c>
      <c r="P37" s="40"/>
    </row>
    <row r="38" spans="1:18" ht="12.75" x14ac:dyDescent="0.2">
      <c r="B38" s="62" t="s">
        <v>24</v>
      </c>
      <c r="C38" s="63">
        <f>C39+C41+C44</f>
        <v>408</v>
      </c>
      <c r="D38" s="63">
        <f>D39+D41+D44</f>
        <v>204</v>
      </c>
      <c r="E38" s="63">
        <f>E39+E41+E44</f>
        <v>816</v>
      </c>
      <c r="F38" s="63">
        <f>F39+F41+F44</f>
        <v>655.41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1471.4099999999999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307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307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307</v>
      </c>
      <c r="G40" s="39">
        <v>0</v>
      </c>
      <c r="H40" s="38">
        <v>0</v>
      </c>
      <c r="I40" s="38">
        <v>0</v>
      </c>
      <c r="J40" s="36">
        <f t="shared" si="4"/>
        <v>307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408</v>
      </c>
      <c r="D44" s="36">
        <f t="shared" si="14"/>
        <v>204</v>
      </c>
      <c r="E44" s="36">
        <f>E45</f>
        <v>816</v>
      </c>
      <c r="F44" s="36">
        <f>F45</f>
        <v>348.40999999999997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1164.4099999999999</v>
      </c>
      <c r="P44" s="40"/>
    </row>
    <row r="45" spans="1:18" s="11" customFormat="1" ht="12.75" thickBot="1" x14ac:dyDescent="0.25">
      <c r="B45" s="45" t="s">
        <v>41</v>
      </c>
      <c r="C45" s="12">
        <v>408</v>
      </c>
      <c r="D45" s="12">
        <v>204</v>
      </c>
      <c r="E45" s="12">
        <v>816</v>
      </c>
      <c r="F45" s="46">
        <v>348.40999999999997</v>
      </c>
      <c r="G45" s="47">
        <v>0</v>
      </c>
      <c r="H45" s="39">
        <v>0</v>
      </c>
      <c r="I45" s="46">
        <v>0</v>
      </c>
      <c r="J45" s="48">
        <f>SUM(E45:I45)</f>
        <v>1164.4099999999999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268.54500000000002</v>
      </c>
      <c r="H47" s="51">
        <f t="shared" si="15"/>
        <v>0</v>
      </c>
      <c r="I47" s="35">
        <f t="shared" si="15"/>
        <v>0</v>
      </c>
      <c r="J47" s="51">
        <f>SUM(E47:I47)</f>
        <v>268.54500000000002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268.54500000000002</v>
      </c>
      <c r="H48" s="60">
        <f t="shared" si="16"/>
        <v>0</v>
      </c>
      <c r="I48" s="60">
        <f t="shared" si="16"/>
        <v>0</v>
      </c>
      <c r="J48" s="60">
        <f t="shared" si="16"/>
        <v>268.54500000000002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268.54500000000002</v>
      </c>
      <c r="H51" s="36">
        <f t="shared" si="20"/>
        <v>0</v>
      </c>
      <c r="I51" s="36">
        <f t="shared" si="20"/>
        <v>0</v>
      </c>
      <c r="J51" s="51">
        <f t="shared" si="18"/>
        <v>268.54500000000002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268.54500000000002</v>
      </c>
      <c r="H52" s="38">
        <v>0</v>
      </c>
      <c r="I52" s="38">
        <v>0</v>
      </c>
      <c r="J52" s="51">
        <f t="shared" si="18"/>
        <v>268.54500000000002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26" zoomScaleNormal="100" zoomScaleSheetLayoutView="100" workbookViewId="0">
      <selection activeCell="D62" sqref="D62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89477</v>
      </c>
      <c r="D19" s="25">
        <f t="shared" si="0"/>
        <v>53642</v>
      </c>
      <c r="E19" s="25">
        <f t="shared" si="0"/>
        <v>740696.62504000007</v>
      </c>
      <c r="F19" s="25">
        <f t="shared" si="0"/>
        <v>13406.730000000001</v>
      </c>
      <c r="G19" s="25">
        <f t="shared" si="0"/>
        <v>869400.6129999999</v>
      </c>
      <c r="H19" s="25">
        <f t="shared" si="0"/>
        <v>46853.377</v>
      </c>
      <c r="I19" s="25">
        <f t="shared" si="0"/>
        <v>86.938000000000002</v>
      </c>
      <c r="J19" s="25">
        <f>SUM(E19:I19)</f>
        <v>1670444.2830400001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89477</v>
      </c>
      <c r="D22" s="34">
        <f t="shared" si="1"/>
        <v>53642</v>
      </c>
      <c r="E22" s="34">
        <f t="shared" si="1"/>
        <v>740696.62504000007</v>
      </c>
      <c r="F22" s="34">
        <f t="shared" si="1"/>
        <v>13406.730000000001</v>
      </c>
      <c r="G22" s="34">
        <f t="shared" si="1"/>
        <v>869400.6129999999</v>
      </c>
      <c r="H22" s="34">
        <f t="shared" si="1"/>
        <v>46853.377</v>
      </c>
      <c r="I22" s="34">
        <f t="shared" si="1"/>
        <v>86.938000000000002</v>
      </c>
      <c r="J22" s="35">
        <f t="shared" si="1"/>
        <v>1670444.2830400001</v>
      </c>
      <c r="M22" s="19"/>
    </row>
    <row r="23" spans="2:16" ht="12.75" x14ac:dyDescent="0.2">
      <c r="B23" s="62" t="s">
        <v>9</v>
      </c>
      <c r="C23" s="63">
        <f>C24+C28+C34+C36+C32+C26</f>
        <v>89087</v>
      </c>
      <c r="D23" s="63">
        <f t="shared" ref="D23:F23" si="2">D24+D28+D34+D36+D32+D26</f>
        <v>53447</v>
      </c>
      <c r="E23" s="63">
        <f t="shared" si="2"/>
        <v>735041.62504000007</v>
      </c>
      <c r="F23" s="63">
        <f t="shared" si="2"/>
        <v>12161.560000000001</v>
      </c>
      <c r="G23" s="63">
        <f>G24+G28+G34+G36+G32+G26</f>
        <v>869400.6129999999</v>
      </c>
      <c r="H23" s="63">
        <f t="shared" ref="H23:I23" si="3">H24+H28+H34+H36+H32+H26</f>
        <v>35629.777000000002</v>
      </c>
      <c r="I23" s="63">
        <f t="shared" si="3"/>
        <v>86.938000000000002</v>
      </c>
      <c r="J23" s="64">
        <f t="shared" ref="J23:J43" si="4">SUM(E23:I23)</f>
        <v>1652320.5130400001</v>
      </c>
      <c r="M23" s="19"/>
    </row>
    <row r="24" spans="2:16" ht="12.75" x14ac:dyDescent="0.2">
      <c r="B24" s="10" t="s">
        <v>10</v>
      </c>
      <c r="C24" s="36">
        <f t="shared" ref="C24:I24" si="5">C25</f>
        <v>6560</v>
      </c>
      <c r="D24" s="36">
        <f t="shared" si="5"/>
        <v>3560</v>
      </c>
      <c r="E24" s="36">
        <f t="shared" si="5"/>
        <v>69513.04800000001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69513.04800000001</v>
      </c>
      <c r="M24" s="19"/>
    </row>
    <row r="25" spans="2:16" s="11" customFormat="1" x14ac:dyDescent="0.2">
      <c r="B25" s="37" t="s">
        <v>11</v>
      </c>
      <c r="C25" s="12">
        <v>6560</v>
      </c>
      <c r="D25" s="12">
        <v>3560</v>
      </c>
      <c r="E25" s="12">
        <v>69513.04800000001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69513.04800000001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136648.75999999998</v>
      </c>
      <c r="H26" s="36">
        <f>H27</f>
        <v>0</v>
      </c>
      <c r="I26" s="36">
        <f>I27</f>
        <v>0</v>
      </c>
      <c r="J26" s="36">
        <f t="shared" si="4"/>
        <v>136648.75999999998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136648.75999999998</v>
      </c>
      <c r="H27" s="38">
        <v>0</v>
      </c>
      <c r="I27" s="38">
        <v>0</v>
      </c>
      <c r="J27" s="36">
        <f t="shared" si="4"/>
        <v>136648.75999999998</v>
      </c>
    </row>
    <row r="28" spans="2:16" ht="12.75" x14ac:dyDescent="0.2">
      <c r="B28" s="10" t="s">
        <v>14</v>
      </c>
      <c r="C28" s="42">
        <f t="shared" ref="C28:I28" si="7">SUM(C29:C31)</f>
        <v>81383</v>
      </c>
      <c r="D28" s="42">
        <f t="shared" si="7"/>
        <v>49219</v>
      </c>
      <c r="E28" s="42">
        <f t="shared" si="7"/>
        <v>653018.06703999999</v>
      </c>
      <c r="F28" s="42">
        <f t="shared" si="7"/>
        <v>51.24</v>
      </c>
      <c r="G28" s="42">
        <f t="shared" si="7"/>
        <v>202673.39</v>
      </c>
      <c r="H28" s="42">
        <f t="shared" si="7"/>
        <v>35097.777000000002</v>
      </c>
      <c r="I28" s="42">
        <f t="shared" si="7"/>
        <v>86.938000000000002</v>
      </c>
      <c r="J28" s="36">
        <f t="shared" si="4"/>
        <v>890927.41203999997</v>
      </c>
    </row>
    <row r="29" spans="2:16" s="11" customFormat="1" x14ac:dyDescent="0.2">
      <c r="B29" s="43" t="s">
        <v>15</v>
      </c>
      <c r="C29" s="12">
        <v>31555</v>
      </c>
      <c r="D29" s="12">
        <v>18529</v>
      </c>
      <c r="E29" s="12">
        <v>181403.36000000002</v>
      </c>
      <c r="F29" s="38">
        <v>51.24</v>
      </c>
      <c r="G29" s="39">
        <v>0</v>
      </c>
      <c r="H29" s="38">
        <v>35097.777000000002</v>
      </c>
      <c r="I29" s="38">
        <v>86.938000000000002</v>
      </c>
      <c r="J29" s="36">
        <f t="shared" si="4"/>
        <v>216639.315</v>
      </c>
      <c r="P29" s="40"/>
    </row>
    <row r="30" spans="2:16" s="11" customFormat="1" x14ac:dyDescent="0.2">
      <c r="B30" s="43" t="s">
        <v>16</v>
      </c>
      <c r="C30" s="12">
        <v>49828</v>
      </c>
      <c r="D30" s="12">
        <v>30690</v>
      </c>
      <c r="E30" s="12">
        <v>471614.70703999995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471614.70703999995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202673.39</v>
      </c>
      <c r="H31" s="38">
        <v>0</v>
      </c>
      <c r="I31" s="38">
        <v>0</v>
      </c>
      <c r="J31" s="36">
        <f t="shared" si="4"/>
        <v>202673.39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712</v>
      </c>
      <c r="D32" s="36">
        <f t="shared" si="8"/>
        <v>366</v>
      </c>
      <c r="E32" s="36">
        <f>E33</f>
        <v>10926.539999999999</v>
      </c>
      <c r="F32" s="36">
        <f>F33</f>
        <v>7966.55</v>
      </c>
      <c r="G32" s="36">
        <f>G33</f>
        <v>119157.69</v>
      </c>
      <c r="H32" s="36">
        <f>H33</f>
        <v>0</v>
      </c>
      <c r="I32" s="36">
        <f>I33</f>
        <v>0</v>
      </c>
      <c r="J32" s="36">
        <f t="shared" si="4"/>
        <v>138050.78</v>
      </c>
      <c r="P32" s="40"/>
    </row>
    <row r="33" spans="1:18" s="11" customFormat="1" x14ac:dyDescent="0.2">
      <c r="A33" s="40"/>
      <c r="B33" s="43" t="s">
        <v>19</v>
      </c>
      <c r="C33" s="12">
        <v>712</v>
      </c>
      <c r="D33" s="12">
        <v>366</v>
      </c>
      <c r="E33" s="12">
        <v>10926.539999999999</v>
      </c>
      <c r="F33" s="38">
        <v>7966.55</v>
      </c>
      <c r="G33" s="39">
        <v>119157.69</v>
      </c>
      <c r="H33" s="38">
        <v>0</v>
      </c>
      <c r="I33" s="38">
        <v>0</v>
      </c>
      <c r="J33" s="36">
        <f t="shared" si="4"/>
        <v>138050.78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422</v>
      </c>
      <c r="D34" s="36">
        <f t="shared" si="9"/>
        <v>297</v>
      </c>
      <c r="E34" s="36">
        <f t="shared" si="9"/>
        <v>1583.9699999999998</v>
      </c>
      <c r="F34" s="36">
        <f t="shared" si="9"/>
        <v>1002.77</v>
      </c>
      <c r="G34" s="36">
        <f t="shared" si="9"/>
        <v>374388.77299999999</v>
      </c>
      <c r="H34" s="36">
        <f t="shared" si="9"/>
        <v>0</v>
      </c>
      <c r="I34" s="36">
        <f t="shared" si="9"/>
        <v>0</v>
      </c>
      <c r="J34" s="36">
        <f t="shared" si="4"/>
        <v>376975.51299999998</v>
      </c>
      <c r="P34" s="40"/>
    </row>
    <row r="35" spans="1:18" s="11" customFormat="1" x14ac:dyDescent="0.2">
      <c r="B35" s="41" t="s">
        <v>21</v>
      </c>
      <c r="C35" s="12">
        <v>422</v>
      </c>
      <c r="D35" s="12">
        <v>297</v>
      </c>
      <c r="E35" s="12">
        <v>1583.9699999999998</v>
      </c>
      <c r="F35" s="38">
        <v>1002.77</v>
      </c>
      <c r="G35" s="39">
        <v>374388.77299999999</v>
      </c>
      <c r="H35" s="38">
        <v>0</v>
      </c>
      <c r="I35" s="38">
        <v>0</v>
      </c>
      <c r="J35" s="36">
        <f t="shared" si="4"/>
        <v>376975.51299999998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10</v>
      </c>
      <c r="D36" s="36">
        <f t="shared" si="10"/>
        <v>5</v>
      </c>
      <c r="E36" s="36">
        <f>E37</f>
        <v>0</v>
      </c>
      <c r="F36" s="36">
        <f>F37</f>
        <v>3141</v>
      </c>
      <c r="G36" s="36">
        <f>G37</f>
        <v>36532</v>
      </c>
      <c r="H36" s="36">
        <f>H37</f>
        <v>532</v>
      </c>
      <c r="I36" s="36">
        <f>I37</f>
        <v>0</v>
      </c>
      <c r="J36" s="36">
        <f t="shared" si="4"/>
        <v>40205</v>
      </c>
      <c r="P36" s="40"/>
    </row>
    <row r="37" spans="1:18" s="11" customFormat="1" x14ac:dyDescent="0.2">
      <c r="B37" s="43" t="s">
        <v>23</v>
      </c>
      <c r="C37" s="12">
        <v>10</v>
      </c>
      <c r="D37" s="12">
        <v>5</v>
      </c>
      <c r="E37" s="12">
        <v>0</v>
      </c>
      <c r="F37" s="38">
        <v>3141</v>
      </c>
      <c r="G37" s="39">
        <v>36532</v>
      </c>
      <c r="H37" s="38">
        <v>532</v>
      </c>
      <c r="I37" s="38">
        <v>0</v>
      </c>
      <c r="J37" s="36">
        <f t="shared" si="4"/>
        <v>40205</v>
      </c>
      <c r="P37" s="40"/>
    </row>
    <row r="38" spans="1:18" ht="12.75" x14ac:dyDescent="0.2">
      <c r="B38" s="62" t="s">
        <v>24</v>
      </c>
      <c r="C38" s="63">
        <f>C39+C41+C44</f>
        <v>390</v>
      </c>
      <c r="D38" s="63">
        <f>D39+D41+D44</f>
        <v>195</v>
      </c>
      <c r="E38" s="63">
        <f>E39+E41+E44</f>
        <v>5655</v>
      </c>
      <c r="F38" s="63">
        <f>F39+F41+F44</f>
        <v>1245.17</v>
      </c>
      <c r="G38" s="63">
        <f t="shared" ref="G38:I38" si="11">G39+G41+G44</f>
        <v>0</v>
      </c>
      <c r="H38" s="63">
        <f t="shared" si="11"/>
        <v>11223.6</v>
      </c>
      <c r="I38" s="63">
        <f t="shared" si="11"/>
        <v>0</v>
      </c>
      <c r="J38" s="63">
        <f>SUM(E38:I38)</f>
        <v>18123.77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390</v>
      </c>
      <c r="D44" s="36">
        <f t="shared" si="14"/>
        <v>195</v>
      </c>
      <c r="E44" s="36">
        <f>E45</f>
        <v>5655</v>
      </c>
      <c r="F44" s="36">
        <f>F45</f>
        <v>1245.17</v>
      </c>
      <c r="G44" s="36">
        <f>G45</f>
        <v>0</v>
      </c>
      <c r="H44" s="36">
        <f>H45</f>
        <v>11223.6</v>
      </c>
      <c r="I44" s="36">
        <f>I45</f>
        <v>0</v>
      </c>
      <c r="J44" s="36">
        <f>SUM(E44:I44)</f>
        <v>18123.77</v>
      </c>
      <c r="P44" s="40"/>
    </row>
    <row r="45" spans="1:18" s="11" customFormat="1" ht="12.75" thickBot="1" x14ac:dyDescent="0.25">
      <c r="B45" s="45" t="s">
        <v>41</v>
      </c>
      <c r="C45" s="12">
        <v>390</v>
      </c>
      <c r="D45" s="12">
        <v>195</v>
      </c>
      <c r="E45" s="12">
        <v>5655</v>
      </c>
      <c r="F45" s="46">
        <v>1245.17</v>
      </c>
      <c r="G45" s="47">
        <v>0</v>
      </c>
      <c r="H45" s="39">
        <v>11223.6</v>
      </c>
      <c r="I45" s="46">
        <v>0</v>
      </c>
      <c r="J45" s="48">
        <f>SUM(E45:I45)</f>
        <v>18123.77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28" zoomScaleNormal="100" zoomScaleSheetLayoutView="100" workbookViewId="0">
      <selection activeCell="B69" sqref="B6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67787</v>
      </c>
      <c r="D19" s="25">
        <f t="shared" si="0"/>
        <v>40500</v>
      </c>
      <c r="E19" s="25">
        <f t="shared" si="0"/>
        <v>727246.38199999987</v>
      </c>
      <c r="F19" s="25">
        <f t="shared" si="0"/>
        <v>138.11099999999999</v>
      </c>
      <c r="G19" s="25">
        <f t="shared" si="0"/>
        <v>0</v>
      </c>
      <c r="H19" s="25">
        <f t="shared" si="0"/>
        <v>0</v>
      </c>
      <c r="I19" s="25">
        <f t="shared" si="0"/>
        <v>599.83600000000013</v>
      </c>
      <c r="J19" s="25">
        <f>SUM(E19:I19)</f>
        <v>727984.32899999991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67787</v>
      </c>
      <c r="D22" s="34">
        <f t="shared" si="1"/>
        <v>40500</v>
      </c>
      <c r="E22" s="34">
        <f t="shared" si="1"/>
        <v>727246.38199999987</v>
      </c>
      <c r="F22" s="34">
        <f t="shared" si="1"/>
        <v>138.11099999999999</v>
      </c>
      <c r="G22" s="34">
        <f t="shared" si="1"/>
        <v>0</v>
      </c>
      <c r="H22" s="34">
        <f t="shared" si="1"/>
        <v>0</v>
      </c>
      <c r="I22" s="34">
        <f t="shared" si="1"/>
        <v>599.83600000000013</v>
      </c>
      <c r="J22" s="35">
        <f t="shared" si="1"/>
        <v>727984.32899999991</v>
      </c>
      <c r="M22" s="19"/>
    </row>
    <row r="23" spans="2:16" ht="12.75" x14ac:dyDescent="0.2">
      <c r="B23" s="62" t="s">
        <v>9</v>
      </c>
      <c r="C23" s="63">
        <f>C24+C28+C34+C36+C32+C26</f>
        <v>67787</v>
      </c>
      <c r="D23" s="63">
        <f t="shared" ref="D23:F23" si="2">D24+D28+D34+D36+D32+D26</f>
        <v>40500</v>
      </c>
      <c r="E23" s="63">
        <f t="shared" si="2"/>
        <v>727246.38199999987</v>
      </c>
      <c r="F23" s="63">
        <f t="shared" si="2"/>
        <v>138.11099999999999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599.83600000000013</v>
      </c>
      <c r="J23" s="64">
        <f t="shared" ref="J23:J43" si="4">SUM(E23:I23)</f>
        <v>727984.32899999991</v>
      </c>
      <c r="M23" s="19"/>
    </row>
    <row r="24" spans="2:16" ht="12.75" x14ac:dyDescent="0.2">
      <c r="B24" s="10" t="s">
        <v>10</v>
      </c>
      <c r="C24" s="36">
        <f t="shared" ref="C24:I24" si="5">C25</f>
        <v>0</v>
      </c>
      <c r="D24" s="36">
        <f t="shared" si="5"/>
        <v>0</v>
      </c>
      <c r="E24" s="36">
        <f t="shared" si="5"/>
        <v>0</v>
      </c>
      <c r="F24" s="36">
        <f t="shared" si="5"/>
        <v>118.85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118.85</v>
      </c>
      <c r="M24" s="19"/>
    </row>
    <row r="25" spans="2:16" s="11" customFormat="1" x14ac:dyDescent="0.2">
      <c r="B25" s="37" t="s">
        <v>11</v>
      </c>
      <c r="C25" s="12">
        <v>0</v>
      </c>
      <c r="D25" s="12">
        <v>0</v>
      </c>
      <c r="E25" s="12">
        <v>0</v>
      </c>
      <c r="F25" s="38">
        <v>118.85</v>
      </c>
      <c r="G25" s="39">
        <v>0</v>
      </c>
      <c r="H25" s="38">
        <v>0</v>
      </c>
      <c r="I25" s="38">
        <v>0</v>
      </c>
      <c r="J25" s="36">
        <f t="shared" si="4"/>
        <v>118.85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67787</v>
      </c>
      <c r="D28" s="42">
        <f t="shared" si="7"/>
        <v>40500</v>
      </c>
      <c r="E28" s="42">
        <f t="shared" si="7"/>
        <v>727246.38199999987</v>
      </c>
      <c r="F28" s="42">
        <f t="shared" si="7"/>
        <v>19.261000000000003</v>
      </c>
      <c r="G28" s="42">
        <f t="shared" si="7"/>
        <v>0</v>
      </c>
      <c r="H28" s="42">
        <f t="shared" si="7"/>
        <v>0</v>
      </c>
      <c r="I28" s="42">
        <f t="shared" si="7"/>
        <v>599.83600000000013</v>
      </c>
      <c r="J28" s="36">
        <f t="shared" si="4"/>
        <v>727865.47899999993</v>
      </c>
    </row>
    <row r="29" spans="2:16" s="11" customFormat="1" x14ac:dyDescent="0.2">
      <c r="B29" s="43" t="s">
        <v>15</v>
      </c>
      <c r="C29" s="12">
        <v>30446</v>
      </c>
      <c r="D29" s="12">
        <v>17525</v>
      </c>
      <c r="E29" s="12">
        <v>246321.67999999993</v>
      </c>
      <c r="F29" s="38">
        <v>19.261000000000003</v>
      </c>
      <c r="G29" s="39">
        <v>0</v>
      </c>
      <c r="H29" s="38">
        <v>0</v>
      </c>
      <c r="I29" s="38">
        <v>599.83600000000013</v>
      </c>
      <c r="J29" s="36">
        <f t="shared" si="4"/>
        <v>246940.77699999994</v>
      </c>
      <c r="P29" s="40"/>
    </row>
    <row r="30" spans="2:16" s="11" customFormat="1" x14ac:dyDescent="0.2">
      <c r="B30" s="43" t="s">
        <v>16</v>
      </c>
      <c r="C30" s="12">
        <v>37341</v>
      </c>
      <c r="D30" s="12">
        <v>22975</v>
      </c>
      <c r="E30" s="12">
        <v>480924.70199999993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480924.70199999993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32" zoomScale="110" zoomScaleNormal="110" zoomScaleSheetLayoutView="100" workbookViewId="0">
      <selection activeCell="B69" sqref="B6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10677</v>
      </c>
      <c r="D19" s="25">
        <f t="shared" si="0"/>
        <v>5572</v>
      </c>
      <c r="E19" s="25">
        <f t="shared" si="0"/>
        <v>37102.739000000009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304.57400000000001</v>
      </c>
      <c r="J19" s="25">
        <f>SUM(E19:I19)</f>
        <v>37407.313000000009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10677</v>
      </c>
      <c r="D22" s="34">
        <f t="shared" si="1"/>
        <v>5572</v>
      </c>
      <c r="E22" s="34">
        <f t="shared" si="1"/>
        <v>37102.739000000009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304.57400000000001</v>
      </c>
      <c r="J22" s="35">
        <f t="shared" si="1"/>
        <v>37407.313000000009</v>
      </c>
      <c r="M22" s="19"/>
    </row>
    <row r="23" spans="2:16" ht="12.75" x14ac:dyDescent="0.2">
      <c r="B23" s="62" t="s">
        <v>9</v>
      </c>
      <c r="C23" s="63">
        <f>C24+C28+C34+C36+C32+C26</f>
        <v>10677</v>
      </c>
      <c r="D23" s="63">
        <f t="shared" ref="D23:F23" si="2">D24+D28+D34+D36+D32+D26</f>
        <v>5572</v>
      </c>
      <c r="E23" s="63">
        <f t="shared" si="2"/>
        <v>37102.739000000009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304.57400000000001</v>
      </c>
      <c r="J23" s="64">
        <f t="shared" ref="J23:J43" si="4">SUM(E23:I23)</f>
        <v>37407.313000000009</v>
      </c>
      <c r="M23" s="19"/>
    </row>
    <row r="24" spans="2:16" ht="12.75" x14ac:dyDescent="0.2">
      <c r="B24" s="10" t="s">
        <v>10</v>
      </c>
      <c r="C24" s="36">
        <f t="shared" ref="C24:I24" si="5">C25</f>
        <v>103</v>
      </c>
      <c r="D24" s="36">
        <f t="shared" si="5"/>
        <v>57</v>
      </c>
      <c r="E24" s="36">
        <f t="shared" si="5"/>
        <v>319.43800000000005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319.43800000000005</v>
      </c>
      <c r="M24" s="19"/>
    </row>
    <row r="25" spans="2:16" s="11" customFormat="1" x14ac:dyDescent="0.2">
      <c r="B25" s="37" t="s">
        <v>11</v>
      </c>
      <c r="C25" s="12">
        <v>103</v>
      </c>
      <c r="D25" s="12">
        <v>57</v>
      </c>
      <c r="E25" s="12">
        <v>319.43800000000005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319.43800000000005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10292</v>
      </c>
      <c r="D28" s="42">
        <f t="shared" si="7"/>
        <v>5374</v>
      </c>
      <c r="E28" s="42">
        <f t="shared" si="7"/>
        <v>36232.491000000009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304.57400000000001</v>
      </c>
      <c r="J28" s="36">
        <f t="shared" si="4"/>
        <v>36537.06500000001</v>
      </c>
    </row>
    <row r="29" spans="2:16" s="11" customFormat="1" x14ac:dyDescent="0.2">
      <c r="B29" s="43" t="s">
        <v>15</v>
      </c>
      <c r="C29" s="12">
        <v>4374</v>
      </c>
      <c r="D29" s="12">
        <v>2254</v>
      </c>
      <c r="E29" s="12">
        <v>17562.210000000003</v>
      </c>
      <c r="F29" s="38">
        <v>0</v>
      </c>
      <c r="G29" s="39">
        <v>0</v>
      </c>
      <c r="H29" s="38">
        <v>0</v>
      </c>
      <c r="I29" s="38">
        <v>304.57400000000001</v>
      </c>
      <c r="J29" s="36">
        <f t="shared" si="4"/>
        <v>17866.784000000003</v>
      </c>
      <c r="P29" s="40"/>
    </row>
    <row r="30" spans="2:16" s="11" customFormat="1" x14ac:dyDescent="0.2">
      <c r="B30" s="43" t="s">
        <v>16</v>
      </c>
      <c r="C30" s="12">
        <v>5918</v>
      </c>
      <c r="D30" s="12">
        <v>3120</v>
      </c>
      <c r="E30" s="12">
        <v>18670.281000000003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18670.281000000003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282</v>
      </c>
      <c r="D32" s="36">
        <f t="shared" si="8"/>
        <v>141</v>
      </c>
      <c r="E32" s="36">
        <f>E33</f>
        <v>550.80999999999995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550.80999999999995</v>
      </c>
      <c r="P32" s="40"/>
    </row>
    <row r="33" spans="1:18" s="11" customFormat="1" x14ac:dyDescent="0.2">
      <c r="A33" s="40"/>
      <c r="B33" s="43" t="s">
        <v>19</v>
      </c>
      <c r="C33" s="12">
        <v>282</v>
      </c>
      <c r="D33" s="12">
        <v>141</v>
      </c>
      <c r="E33" s="12">
        <v>550.80999999999995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550.80999999999995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B34" zoomScale="110" zoomScaleNormal="110" zoomScaleSheetLayoutView="100" workbookViewId="0">
      <selection activeCell="B58" sqref="B58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1119</v>
      </c>
      <c r="D19" s="25">
        <f t="shared" si="0"/>
        <v>594</v>
      </c>
      <c r="E19" s="25">
        <f t="shared" si="0"/>
        <v>90.389999999999986</v>
      </c>
      <c r="F19" s="25">
        <f t="shared" si="0"/>
        <v>52069.597999999998</v>
      </c>
      <c r="G19" s="25">
        <f t="shared" si="0"/>
        <v>10799.8</v>
      </c>
      <c r="H19" s="25">
        <f t="shared" si="0"/>
        <v>67392.491999999998</v>
      </c>
      <c r="I19" s="25">
        <f t="shared" si="0"/>
        <v>181</v>
      </c>
      <c r="J19" s="25">
        <f>SUM(E19:I19)</f>
        <v>130533.28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1119</v>
      </c>
      <c r="D22" s="34">
        <f t="shared" si="1"/>
        <v>594</v>
      </c>
      <c r="E22" s="34">
        <f t="shared" si="1"/>
        <v>90.389999999999986</v>
      </c>
      <c r="F22" s="34">
        <f t="shared" si="1"/>
        <v>51150.597999999998</v>
      </c>
      <c r="G22" s="34">
        <f t="shared" si="1"/>
        <v>10799.8</v>
      </c>
      <c r="H22" s="34">
        <f t="shared" si="1"/>
        <v>67311.491999999998</v>
      </c>
      <c r="I22" s="34">
        <f t="shared" si="1"/>
        <v>181</v>
      </c>
      <c r="J22" s="35">
        <f t="shared" si="1"/>
        <v>129533.28</v>
      </c>
      <c r="M22" s="19"/>
    </row>
    <row r="23" spans="2:16" ht="12.75" x14ac:dyDescent="0.2">
      <c r="B23" s="62" t="s">
        <v>9</v>
      </c>
      <c r="C23" s="63">
        <f>C24+C28+C34+C36+C32+C26</f>
        <v>1091</v>
      </c>
      <c r="D23" s="63">
        <f t="shared" ref="D23:F23" si="2">D24+D28+D34+D36+D32+D26</f>
        <v>578</v>
      </c>
      <c r="E23" s="63">
        <f t="shared" si="2"/>
        <v>0</v>
      </c>
      <c r="F23" s="63">
        <f t="shared" si="2"/>
        <v>28709.687999999995</v>
      </c>
      <c r="G23" s="63">
        <f>G24+G28+G34+G36+G32+G26</f>
        <v>10799.8</v>
      </c>
      <c r="H23" s="63">
        <f t="shared" ref="H23:I23" si="3">H24+H28+H34+H36+H32+H26</f>
        <v>67311.491999999998</v>
      </c>
      <c r="I23" s="63">
        <f t="shared" si="3"/>
        <v>0</v>
      </c>
      <c r="J23" s="64">
        <f t="shared" ref="J23:J43" si="4">SUM(E23:I23)</f>
        <v>106820.98</v>
      </c>
      <c r="M23" s="19"/>
    </row>
    <row r="24" spans="2:16" ht="12.75" x14ac:dyDescent="0.2">
      <c r="B24" s="10" t="s">
        <v>10</v>
      </c>
      <c r="C24" s="36">
        <f t="shared" ref="C24:I24" si="5">C25</f>
        <v>921</v>
      </c>
      <c r="D24" s="36">
        <f t="shared" si="5"/>
        <v>493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x14ac:dyDescent="0.2">
      <c r="B25" s="37" t="s">
        <v>11</v>
      </c>
      <c r="C25" s="12">
        <v>921</v>
      </c>
      <c r="D25" s="12">
        <v>493</v>
      </c>
      <c r="E25" s="12">
        <v>0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170</v>
      </c>
      <c r="D28" s="42">
        <f t="shared" si="7"/>
        <v>85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54917.956000000006</v>
      </c>
      <c r="I28" s="42">
        <f t="shared" si="7"/>
        <v>0</v>
      </c>
      <c r="J28" s="36">
        <f t="shared" si="4"/>
        <v>54917.956000000006</v>
      </c>
    </row>
    <row r="29" spans="2:16" s="11" customFormat="1" x14ac:dyDescent="0.2">
      <c r="B29" s="43" t="s">
        <v>15</v>
      </c>
      <c r="C29" s="12">
        <v>170</v>
      </c>
      <c r="D29" s="12">
        <v>85</v>
      </c>
      <c r="E29" s="12">
        <v>0</v>
      </c>
      <c r="F29" s="38">
        <v>0</v>
      </c>
      <c r="G29" s="39">
        <v>0</v>
      </c>
      <c r="H29" s="38">
        <v>54917.956000000006</v>
      </c>
      <c r="I29" s="38">
        <v>0</v>
      </c>
      <c r="J29" s="36">
        <f t="shared" si="4"/>
        <v>54917.956000000006</v>
      </c>
      <c r="P29" s="40"/>
    </row>
    <row r="30" spans="2:16" s="11" customFormat="1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28701.687999999995</v>
      </c>
      <c r="G34" s="36">
        <f t="shared" si="9"/>
        <v>10799.8</v>
      </c>
      <c r="H34" s="36">
        <f t="shared" si="9"/>
        <v>12195.536</v>
      </c>
      <c r="I34" s="36">
        <f t="shared" si="9"/>
        <v>0</v>
      </c>
      <c r="J34" s="36">
        <f t="shared" si="4"/>
        <v>51697.023999999998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28701.687999999995</v>
      </c>
      <c r="G35" s="39">
        <v>10799.8</v>
      </c>
      <c r="H35" s="38">
        <v>12195.536</v>
      </c>
      <c r="I35" s="38">
        <v>0</v>
      </c>
      <c r="J35" s="36">
        <f t="shared" si="4"/>
        <v>51697.023999999998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8</v>
      </c>
      <c r="G36" s="36">
        <f>G37</f>
        <v>0</v>
      </c>
      <c r="H36" s="36">
        <f>H37</f>
        <v>198</v>
      </c>
      <c r="I36" s="36">
        <f>I37</f>
        <v>0</v>
      </c>
      <c r="J36" s="36">
        <f t="shared" si="4"/>
        <v>206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8</v>
      </c>
      <c r="G37" s="39">
        <v>0</v>
      </c>
      <c r="H37" s="38">
        <v>198</v>
      </c>
      <c r="I37" s="38">
        <v>0</v>
      </c>
      <c r="J37" s="36">
        <f t="shared" si="4"/>
        <v>206</v>
      </c>
      <c r="P37" s="40"/>
    </row>
    <row r="38" spans="1:18" ht="12.75" x14ac:dyDescent="0.2">
      <c r="B38" s="62" t="s">
        <v>24</v>
      </c>
      <c r="C38" s="63">
        <f>C39+C41+C44</f>
        <v>28</v>
      </c>
      <c r="D38" s="63">
        <f>D39+D41+D44</f>
        <v>16</v>
      </c>
      <c r="E38" s="63">
        <f>E39+E41+E44</f>
        <v>90.389999999999986</v>
      </c>
      <c r="F38" s="63">
        <f>F39+F41+F44</f>
        <v>22440.91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181</v>
      </c>
      <c r="J38" s="63">
        <f>SUM(E38:I38)</f>
        <v>22712.3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15350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15350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15350</v>
      </c>
      <c r="G40" s="39">
        <v>0</v>
      </c>
      <c r="H40" s="38">
        <v>0</v>
      </c>
      <c r="I40" s="38">
        <v>0</v>
      </c>
      <c r="J40" s="36">
        <f t="shared" si="4"/>
        <v>15350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28</v>
      </c>
      <c r="D41" s="42">
        <f t="shared" si="13"/>
        <v>16</v>
      </c>
      <c r="E41" s="42">
        <f t="shared" si="13"/>
        <v>90.389999999999986</v>
      </c>
      <c r="F41" s="42">
        <f t="shared" si="13"/>
        <v>7090.91</v>
      </c>
      <c r="G41" s="42">
        <f t="shared" si="13"/>
        <v>0</v>
      </c>
      <c r="H41" s="42">
        <f t="shared" si="13"/>
        <v>0</v>
      </c>
      <c r="I41" s="42">
        <f t="shared" si="13"/>
        <v>181</v>
      </c>
      <c r="J41" s="36">
        <f t="shared" si="4"/>
        <v>7362.3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5255</v>
      </c>
      <c r="G42" s="39">
        <v>0</v>
      </c>
      <c r="H42" s="38">
        <v>0</v>
      </c>
      <c r="I42" s="38">
        <v>181</v>
      </c>
      <c r="J42" s="36">
        <f t="shared" si="4"/>
        <v>5436</v>
      </c>
      <c r="P42" s="40"/>
    </row>
    <row r="43" spans="1:18" s="11" customFormat="1" x14ac:dyDescent="0.2">
      <c r="B43" s="43" t="s">
        <v>29</v>
      </c>
      <c r="C43" s="12">
        <v>28</v>
      </c>
      <c r="D43" s="12">
        <v>16</v>
      </c>
      <c r="E43" s="12">
        <v>90.389999999999986</v>
      </c>
      <c r="F43" s="38">
        <v>1835.91</v>
      </c>
      <c r="G43" s="39">
        <v>0</v>
      </c>
      <c r="H43" s="38">
        <v>0</v>
      </c>
      <c r="I43" s="38">
        <v>0</v>
      </c>
      <c r="J43" s="36">
        <f t="shared" si="4"/>
        <v>1926.3000000000002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919</v>
      </c>
      <c r="G47" s="51">
        <f t="shared" si="15"/>
        <v>0</v>
      </c>
      <c r="H47" s="51">
        <f t="shared" si="15"/>
        <v>81</v>
      </c>
      <c r="I47" s="35">
        <f t="shared" si="15"/>
        <v>0</v>
      </c>
      <c r="J47" s="51">
        <f>SUM(E47:I47)</f>
        <v>1000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919</v>
      </c>
      <c r="G48" s="60">
        <f t="shared" si="16"/>
        <v>0</v>
      </c>
      <c r="H48" s="60">
        <f t="shared" si="16"/>
        <v>81</v>
      </c>
      <c r="I48" s="60">
        <f t="shared" si="16"/>
        <v>0</v>
      </c>
      <c r="J48" s="60">
        <f t="shared" si="16"/>
        <v>1000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413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413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413</v>
      </c>
      <c r="G54" s="12">
        <v>0</v>
      </c>
      <c r="H54" s="12">
        <v>0</v>
      </c>
      <c r="I54" s="12">
        <v>0</v>
      </c>
      <c r="J54" s="51">
        <f>SUM(E54:I54)</f>
        <v>413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506</v>
      </c>
      <c r="G55" s="36">
        <f t="shared" si="22"/>
        <v>0</v>
      </c>
      <c r="H55" s="36">
        <f t="shared" si="22"/>
        <v>81</v>
      </c>
      <c r="I55" s="36">
        <f t="shared" si="22"/>
        <v>0</v>
      </c>
      <c r="J55" s="51">
        <f>SUM(E55:I55)</f>
        <v>587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506</v>
      </c>
      <c r="G56" s="12">
        <v>0</v>
      </c>
      <c r="H56" s="12">
        <v>81</v>
      </c>
      <c r="I56" s="12">
        <v>0</v>
      </c>
      <c r="J56" s="51">
        <f>SUM(E56:I56)</f>
        <v>587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2024-05-30T21:46:56Z</dcterms:modified>
</cp:coreProperties>
</file>