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7 JULIO 2024\"/>
    </mc:Choice>
  </mc:AlternateContent>
  <xr:revisionPtr revIDLastSave="0" documentId="13_ncr:1_{6325BC92-4A95-4F97-9013-ECF55E0B57D0}" xr6:coauthVersionLast="47" xr6:coauthVersionMax="47" xr10:uidLastSave="{00000000-0000-0000-0000-000000000000}"/>
  <bookViews>
    <workbookView xWindow="-120" yWindow="-120" windowWidth="24240" windowHeight="13140" tabRatio="884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J51" i="10" s="1"/>
  <c r="D51" i="10"/>
  <c r="C51" i="10"/>
  <c r="J50" i="10"/>
  <c r="I49" i="10"/>
  <c r="H49" i="10"/>
  <c r="G49" i="10"/>
  <c r="F49" i="10"/>
  <c r="E49" i="10"/>
  <c r="D49" i="10"/>
  <c r="C49" i="10"/>
  <c r="I48" i="10"/>
  <c r="I47" i="10" s="1"/>
  <c r="E48" i="10"/>
  <c r="E47" i="10"/>
  <c r="J45" i="10"/>
  <c r="I44" i="10"/>
  <c r="H44" i="10"/>
  <c r="G44" i="10"/>
  <c r="F44" i="10"/>
  <c r="E44" i="10"/>
  <c r="D44" i="10"/>
  <c r="C44" i="10"/>
  <c r="J43" i="10"/>
  <c r="J42" i="10"/>
  <c r="I41" i="10"/>
  <c r="H41" i="10"/>
  <c r="G41" i="10"/>
  <c r="F41" i="10"/>
  <c r="E41" i="10"/>
  <c r="D41" i="10"/>
  <c r="D38" i="10" s="1"/>
  <c r="C41" i="10"/>
  <c r="J40" i="10"/>
  <c r="I39" i="10"/>
  <c r="H39" i="10"/>
  <c r="G39" i="10"/>
  <c r="F39" i="10"/>
  <c r="F38" i="10" s="1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C48" i="10" l="1"/>
  <c r="C47" i="10" s="1"/>
  <c r="D48" i="10"/>
  <c r="D47" i="10" s="1"/>
  <c r="J49" i="10"/>
  <c r="G48" i="10"/>
  <c r="G47" i="10" s="1"/>
  <c r="F48" i="10"/>
  <c r="F47" i="10" s="1"/>
  <c r="I38" i="10"/>
  <c r="I22" i="10" s="1"/>
  <c r="I19" i="10" s="1"/>
  <c r="J32" i="10"/>
  <c r="C38" i="10"/>
  <c r="H38" i="10"/>
  <c r="J34" i="10"/>
  <c r="H48" i="10"/>
  <c r="H47" i="10" s="1"/>
  <c r="E38" i="10"/>
  <c r="E22" i="10" s="1"/>
  <c r="E19" i="10" s="1"/>
  <c r="J44" i="10"/>
  <c r="E23" i="10"/>
  <c r="J28" i="10"/>
  <c r="H23" i="10"/>
  <c r="H22" i="10" s="1"/>
  <c r="G23" i="10"/>
  <c r="G22" i="10" s="1"/>
  <c r="J24" i="10"/>
  <c r="F23" i="10"/>
  <c r="J39" i="10"/>
  <c r="J41" i="10"/>
  <c r="D23" i="10"/>
  <c r="D22" i="10" s="1"/>
  <c r="D19" i="10" s="1"/>
  <c r="C23" i="10"/>
  <c r="C22" i="10" s="1"/>
  <c r="C19" i="10" s="1"/>
  <c r="J36" i="10"/>
  <c r="J53" i="10"/>
  <c r="J47" i="10" l="1"/>
  <c r="J48" i="10"/>
  <c r="G19" i="10"/>
  <c r="H19" i="10"/>
  <c r="J38" i="10"/>
  <c r="J23" i="10"/>
  <c r="J22" i="10" s="1"/>
  <c r="F22" i="10"/>
  <c r="F19" i="10" s="1"/>
  <c r="J19" i="10" l="1"/>
  <c r="C49" i="6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43" i="9"/>
  <c r="M45" i="9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8" l="1"/>
  <c r="J48" i="7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N52" i="9" s="1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N43" i="9" s="1"/>
  <c r="J42" i="9"/>
  <c r="N42" i="9" s="1"/>
  <c r="L41" i="9"/>
  <c r="K41" i="9"/>
  <c r="I41" i="9"/>
  <c r="I38" i="9" s="1"/>
  <c r="H41" i="9"/>
  <c r="G41" i="9"/>
  <c r="G38" i="9" s="1"/>
  <c r="F41" i="9"/>
  <c r="E41" i="9"/>
  <c r="D41" i="9"/>
  <c r="C41" i="9"/>
  <c r="J40" i="9"/>
  <c r="N40" i="9" s="1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M44" i="9"/>
  <c r="M41" i="9"/>
  <c r="C38" i="9"/>
  <c r="C48" i="9"/>
  <c r="C47" i="9" s="1"/>
  <c r="M24" i="9"/>
  <c r="I23" i="9"/>
  <c r="I22" i="9" s="1"/>
  <c r="J26" i="9"/>
  <c r="N26" i="9" s="1"/>
  <c r="J24" i="9"/>
  <c r="N24" i="9" s="1"/>
  <c r="L38" i="9"/>
  <c r="L23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N39" i="9" s="1"/>
  <c r="J41" i="9"/>
  <c r="N41" i="9" s="1"/>
  <c r="G48" i="9"/>
  <c r="G47" i="9" s="1"/>
  <c r="E38" i="9"/>
  <c r="J51" i="9"/>
  <c r="N51" i="9" s="1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M38" i="9" l="1"/>
  <c r="C22" i="9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N38" i="9" s="1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<sst xmlns="http://schemas.openxmlformats.org/spreadsheetml/2006/main" count="365" uniqueCount="59">
  <si>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</si>
  <si>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</si>
  <si>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</si>
  <si>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</si>
  <si>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</si>
  <si>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</si>
  <si>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</si>
  <si>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</si>
  <si>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</si>
  <si>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</si>
  <si>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</si>
  <si>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</si>
  <si>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</si>
  <si>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</si>
  <si>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</si>
  <si>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</si>
  <si>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</si>
  <si>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</si>
  <si>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</si>
  <si>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</si>
  <si>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</si>
  <si>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</si>
  <si>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</si>
  <si>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</si>
  <si>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</si>
  <si>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</si>
  <si>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</si>
  <si>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</si>
  <si>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</si>
  <si>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</si>
  <si>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</si>
  <si>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</si>
  <si>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</si>
  <si>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</si>
  <si>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</si>
  <si>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</si>
  <si>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</si>
  <si>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</si>
  <si>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</si>
  <si>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</si>
  <si>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</si>
  <si>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</si>
  <si>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</si>
  <si>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</si>
  <si>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</si>
  <si>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</si>
  <si>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</si>
  <si>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</si>
  <si>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</si>
  <si>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(Jul-24)</t>
  </si>
  <si>
    <t>Unidades
(Jul-24)</t>
  </si>
  <si>
    <t>TM
(Jul-24)</t>
  </si>
  <si>
    <t>Total
TM
(Jul-24)</t>
  </si>
  <si>
    <t>Elaborado por el Área de Estadísticas - DOMA, agosto 2024.</t>
  </si>
  <si>
    <t>TOTAL
TEUS
(Jul-23)</t>
  </si>
  <si>
    <t>TOTAL
TM
(Jul-23)</t>
  </si>
  <si>
    <t>%
VARIACIÓN TEUS
(Jul -2024/2023)</t>
  </si>
  <si>
    <t>%
VARIACIÓN TM 
(Jul - 2024/2023)</t>
  </si>
  <si>
    <t>Elaborado por el Área de Estadísticas - DOMA,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</si>
</sst>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7" zoomScale="90" zoomScaleNormal="90" zoomScaleSheetLayoutView="100" workbookViewId="0">
      <selection activeCell="N19" sqref="N19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54</v>
      </c>
      <c r="L15" s="80" t="s">
        <v>55</v>
      </c>
      <c r="M15" s="83" t="s">
        <v>56</v>
      </c>
      <c r="N15" s="83" t="s">
        <v>57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302152</v>
      </c>
      <c r="D19" s="25">
        <f t="shared" si="0"/>
        <v>175300</v>
      </c>
      <c r="E19" s="25">
        <f t="shared" si="0"/>
        <v>3036887.0530000012</v>
      </c>
      <c r="F19" s="25">
        <f t="shared" si="0"/>
        <v>299720.16290000011</v>
      </c>
      <c r="G19" s="25">
        <f t="shared" si="0"/>
        <v>1998631.2179999999</v>
      </c>
      <c r="H19" s="25">
        <f t="shared" si="0"/>
        <v>285504.54799999995</v>
      </c>
      <c r="I19" s="25">
        <f t="shared" si="0"/>
        <v>25065.964999999993</v>
      </c>
      <c r="J19" s="25">
        <f>SUM(E19:I19)</f>
        <v>5645808.9469000008</v>
      </c>
      <c r="K19" s="55">
        <f>+K22+K47</f>
        <v>272641</v>
      </c>
      <c r="L19" s="55">
        <f>+L22+L47</f>
        <v>4750047.0088200001</v>
      </c>
      <c r="M19" s="66">
        <f>(C19/K19)-1</f>
        <v>0.10824124031235205</v>
      </c>
      <c r="N19" s="67">
        <f>(J19/L19)-1</f>
        <v>0.18857959435279881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302152</v>
      </c>
      <c r="D22" s="34">
        <f t="shared" si="1"/>
        <v>175300</v>
      </c>
      <c r="E22" s="34">
        <f t="shared" si="1"/>
        <v>3036887.0530000012</v>
      </c>
      <c r="F22" s="34">
        <f t="shared" si="1"/>
        <v>299575.16290000011</v>
      </c>
      <c r="G22" s="34">
        <f t="shared" si="1"/>
        <v>1998631.2179999999</v>
      </c>
      <c r="H22" s="34">
        <f t="shared" si="1"/>
        <v>270268.18799999997</v>
      </c>
      <c r="I22" s="34">
        <f t="shared" si="1"/>
        <v>25065.964999999993</v>
      </c>
      <c r="J22" s="35">
        <f t="shared" si="1"/>
        <v>5630427.5869000005</v>
      </c>
      <c r="K22" s="56">
        <f t="shared" si="1"/>
        <v>272641</v>
      </c>
      <c r="L22" s="56">
        <f t="shared" si="1"/>
        <v>4748261.9088200005</v>
      </c>
      <c r="M22" s="68">
        <f>(C22/K22)-1</f>
        <v>0.10824124031235205</v>
      </c>
      <c r="N22" s="68">
        <f>(J22/L22)-1</f>
        <v>0.18578707220032609</v>
      </c>
      <c r="Q22" s="19"/>
    </row>
    <row r="23" spans="2:20" ht="13.5" thickBot="1" x14ac:dyDescent="0.25">
      <c r="B23" s="62" t="s">
        <v>9</v>
      </c>
      <c r="C23" s="63">
        <f>C24+C28+C34+C36+C32+C26</f>
        <v>301352</v>
      </c>
      <c r="D23" s="63">
        <f t="shared" ref="D23:F23" si="2">D24+D28+D34+D36+D32+D26</f>
        <v>174900</v>
      </c>
      <c r="E23" s="63">
        <f t="shared" si="2"/>
        <v>3031605.063000001</v>
      </c>
      <c r="F23" s="63">
        <f t="shared" si="2"/>
        <v>284032.88290000008</v>
      </c>
      <c r="G23" s="63">
        <f>G24+G28+G34+G36+G32+G26</f>
        <v>1998631.2179999999</v>
      </c>
      <c r="H23" s="63">
        <f t="shared" ref="H23:I23" si="3">H24+H28+H34+H36+H32+H26</f>
        <v>264180.14799999999</v>
      </c>
      <c r="I23" s="63">
        <f t="shared" si="3"/>
        <v>24798.964999999993</v>
      </c>
      <c r="J23" s="64">
        <f t="shared" ref="J23:J43" si="4">SUM(E23:I23)</f>
        <v>5603248.2769000009</v>
      </c>
      <c r="K23" s="57">
        <f>K24+K28+K32+K34+K36+K26</f>
        <v>271463</v>
      </c>
      <c r="L23" s="57">
        <f>L24+L28+L32+L34+L36+L26</f>
        <v>4716480.92882</v>
      </c>
      <c r="M23" s="68">
        <f t="shared" ref="M23:M45" si="5">(C23/K23)-1</f>
        <v>0.11010340267366092</v>
      </c>
      <c r="N23" s="68">
        <f t="shared" ref="N23:N56" si="6">(J23/L23)-1</f>
        <v>0.18801461544377718</v>
      </c>
      <c r="Q23" s="19"/>
    </row>
    <row r="24" spans="2:20" ht="13.5" thickBot="1" x14ac:dyDescent="0.25">
      <c r="B24" s="10" t="s">
        <v>10</v>
      </c>
      <c r="C24" s="36">
        <f t="shared" ref="C24:I24" si="7">C25</f>
        <v>24441</v>
      </c>
      <c r="D24" s="36">
        <f t="shared" si="7"/>
        <v>13672</v>
      </c>
      <c r="E24" s="36">
        <f t="shared" si="7"/>
        <v>158272.20300000007</v>
      </c>
      <c r="F24" s="36">
        <f t="shared" si="7"/>
        <v>1101.4000000000001</v>
      </c>
      <c r="G24" s="36">
        <f t="shared" si="7"/>
        <v>26839.279999999999</v>
      </c>
      <c r="H24" s="36">
        <f t="shared" si="7"/>
        <v>14078.617</v>
      </c>
      <c r="I24" s="36">
        <f t="shared" si="7"/>
        <v>0</v>
      </c>
      <c r="J24" s="36">
        <f t="shared" si="4"/>
        <v>200291.50000000006</v>
      </c>
      <c r="K24" s="57">
        <f>K25</f>
        <v>20453</v>
      </c>
      <c r="L24" s="57">
        <f>L25</f>
        <v>153659.66899999997</v>
      </c>
      <c r="M24" s="68">
        <f t="shared" si="5"/>
        <v>0.19498362098469668</v>
      </c>
      <c r="N24" s="68">
        <f t="shared" si="6"/>
        <v>0.3034747588841944</v>
      </c>
      <c r="Q24" s="19"/>
    </row>
    <row r="25" spans="2:20" s="11" customFormat="1" ht="12.75" thickBot="1" x14ac:dyDescent="0.25">
      <c r="B25" s="37" t="s">
        <v>11</v>
      </c>
      <c r="C25" s="12">
        <v>24441</v>
      </c>
      <c r="D25" s="12">
        <v>13672</v>
      </c>
      <c r="E25" s="12">
        <v>158272.20300000007</v>
      </c>
      <c r="F25" s="38">
        <v>1101.4000000000001</v>
      </c>
      <c r="G25" s="39">
        <v>26839.279999999999</v>
      </c>
      <c r="H25" s="38">
        <v>14078.617</v>
      </c>
      <c r="I25" s="38">
        <v>0</v>
      </c>
      <c r="J25" s="36">
        <f t="shared" si="4"/>
        <v>200291.50000000006</v>
      </c>
      <c r="K25" s="58">
        <v>20453</v>
      </c>
      <c r="L25" s="58">
        <v>153659.66899999997</v>
      </c>
      <c r="M25" s="68">
        <f t="shared" si="5"/>
        <v>0.19498362098469668</v>
      </c>
      <c r="N25" s="68">
        <f t="shared" si="6"/>
        <v>0.3034747588841944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2679</v>
      </c>
      <c r="D26" s="36">
        <f t="shared" si="8"/>
        <v>1346</v>
      </c>
      <c r="E26" s="36">
        <f>E27</f>
        <v>14712.409999999998</v>
      </c>
      <c r="F26" s="36">
        <f>F27</f>
        <v>1905.0800000000002</v>
      </c>
      <c r="G26" s="36">
        <f>G27</f>
        <v>352831.24000000005</v>
      </c>
      <c r="H26" s="36">
        <f>H27</f>
        <v>4603.3999999999996</v>
      </c>
      <c r="I26" s="36">
        <f>I27</f>
        <v>0</v>
      </c>
      <c r="J26" s="36">
        <f t="shared" si="4"/>
        <v>374052.13000000006</v>
      </c>
      <c r="K26" s="57">
        <f>K27</f>
        <v>0</v>
      </c>
      <c r="L26" s="57">
        <f>L27</f>
        <v>241747.29000000004</v>
      </c>
      <c r="M26" s="68" t="s">
        <v>13</v>
      </c>
      <c r="N26" s="68">
        <f t="shared" si="6"/>
        <v>0.54728572138285392</v>
      </c>
      <c r="T26" s="40"/>
    </row>
    <row r="27" spans="2:20" s="40" customFormat="1" ht="12.75" thickBot="1" x14ac:dyDescent="0.25">
      <c r="B27" s="41" t="s">
        <v>40</v>
      </c>
      <c r="C27" s="12">
        <v>2679</v>
      </c>
      <c r="D27" s="12">
        <v>1346</v>
      </c>
      <c r="E27" s="39">
        <v>14712.409999999998</v>
      </c>
      <c r="F27" s="38">
        <v>1905.0800000000002</v>
      </c>
      <c r="G27" s="39">
        <v>352831.24000000005</v>
      </c>
      <c r="H27" s="38">
        <v>4603.3999999999996</v>
      </c>
      <c r="I27" s="38">
        <v>0</v>
      </c>
      <c r="J27" s="36">
        <f t="shared" si="4"/>
        <v>374052.13000000006</v>
      </c>
      <c r="K27" s="58">
        <v>0</v>
      </c>
      <c r="L27" s="58">
        <v>241747.29000000004</v>
      </c>
      <c r="M27" s="68" t="s">
        <v>13</v>
      </c>
      <c r="N27" s="68">
        <f t="shared" si="6"/>
        <v>0.54728572138285392</v>
      </c>
    </row>
    <row r="28" spans="2:20" ht="13.5" thickBot="1" x14ac:dyDescent="0.25">
      <c r="B28" s="10" t="s">
        <v>14</v>
      </c>
      <c r="C28" s="42">
        <f t="shared" ref="C28:D28" si="9">SUM(C29:C31)</f>
        <v>265595</v>
      </c>
      <c r="D28" s="42">
        <f t="shared" si="9"/>
        <v>155443</v>
      </c>
      <c r="E28" s="42">
        <f t="shared" ref="E28:I28" si="10">SUM(E29:E31)</f>
        <v>2787552.7140000006</v>
      </c>
      <c r="F28" s="42">
        <f t="shared" si="10"/>
        <v>208434.03990000006</v>
      </c>
      <c r="G28" s="42">
        <f t="shared" si="10"/>
        <v>709499.02800000005</v>
      </c>
      <c r="H28" s="42">
        <f t="shared" si="10"/>
        <v>226978.674</v>
      </c>
      <c r="I28" s="42">
        <f t="shared" si="10"/>
        <v>22824.470999999994</v>
      </c>
      <c r="J28" s="36">
        <f t="shared" si="4"/>
        <v>3955288.9269000008</v>
      </c>
      <c r="K28" s="57">
        <f>SUM(K29:K31)</f>
        <v>247247</v>
      </c>
      <c r="L28" s="57">
        <f>SUM(L29:L31)</f>
        <v>3439425.0188199999</v>
      </c>
      <c r="M28" s="68">
        <f t="shared" si="5"/>
        <v>7.4209191618098469E-2</v>
      </c>
      <c r="N28" s="68">
        <f t="shared" si="6"/>
        <v>0.14998550782682396</v>
      </c>
    </row>
    <row r="29" spans="2:20" s="11" customFormat="1" ht="12.75" thickBot="1" x14ac:dyDescent="0.25">
      <c r="B29" s="43" t="s">
        <v>15</v>
      </c>
      <c r="C29" s="12">
        <v>102887</v>
      </c>
      <c r="D29" s="12">
        <v>58389</v>
      </c>
      <c r="E29" s="12">
        <v>916659.26</v>
      </c>
      <c r="F29" s="38">
        <v>208434.03990000006</v>
      </c>
      <c r="G29" s="39">
        <v>503451.89800000004</v>
      </c>
      <c r="H29" s="38">
        <v>226978.674</v>
      </c>
      <c r="I29" s="38">
        <v>22824.470999999994</v>
      </c>
      <c r="J29" s="36">
        <f t="shared" si="4"/>
        <v>1878348.3429</v>
      </c>
      <c r="K29" s="58">
        <v>98350</v>
      </c>
      <c r="L29" s="58">
        <v>1675566.5399999998</v>
      </c>
      <c r="M29" s="68">
        <f t="shared" si="5"/>
        <v>4.6131164209455955E-2</v>
      </c>
      <c r="N29" s="68">
        <f t="shared" si="6"/>
        <v>0.12102282903071115</v>
      </c>
      <c r="T29" s="40"/>
    </row>
    <row r="30" spans="2:20" s="11" customFormat="1" ht="12.75" thickBot="1" x14ac:dyDescent="0.25">
      <c r="B30" s="43" t="s">
        <v>16</v>
      </c>
      <c r="C30" s="12">
        <v>162708</v>
      </c>
      <c r="D30" s="12">
        <v>97054</v>
      </c>
      <c r="E30" s="12">
        <v>1870893.4540000006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1870893.4540000006</v>
      </c>
      <c r="K30" s="58">
        <v>148897</v>
      </c>
      <c r="L30" s="58">
        <v>1554741.8988199998</v>
      </c>
      <c r="M30" s="68">
        <f t="shared" si="5"/>
        <v>9.2755394668797786E-2</v>
      </c>
      <c r="N30" s="68">
        <f t="shared" si="6"/>
        <v>0.20334664899682053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206047.13000000003</v>
      </c>
      <c r="H31" s="38">
        <v>0</v>
      </c>
      <c r="I31" s="38">
        <v>0</v>
      </c>
      <c r="J31" s="36">
        <f t="shared" si="4"/>
        <v>206047.13000000003</v>
      </c>
      <c r="K31" s="58">
        <v>0</v>
      </c>
      <c r="L31" s="58">
        <v>209116.58</v>
      </c>
      <c r="M31" s="68" t="s">
        <v>13</v>
      </c>
      <c r="N31" s="68">
        <f t="shared" si="6"/>
        <v>-1.4678176163745338E-2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8292</v>
      </c>
      <c r="D32" s="36">
        <f t="shared" si="11"/>
        <v>4201</v>
      </c>
      <c r="E32" s="36">
        <f>E33</f>
        <v>66201.656000000003</v>
      </c>
      <c r="F32" s="36">
        <f>F33</f>
        <v>27883.55</v>
      </c>
      <c r="G32" s="36">
        <f>G33</f>
        <v>265436.7</v>
      </c>
      <c r="H32" s="36">
        <f>H33</f>
        <v>0</v>
      </c>
      <c r="I32" s="36">
        <f>I33</f>
        <v>1974.4939999999999</v>
      </c>
      <c r="J32" s="36">
        <f t="shared" si="4"/>
        <v>361496.4</v>
      </c>
      <c r="K32" s="57">
        <f>K33</f>
        <v>2610</v>
      </c>
      <c r="L32" s="57">
        <f>L33</f>
        <v>210318.28999999995</v>
      </c>
      <c r="M32" s="68" t="s">
        <v>39</v>
      </c>
      <c r="N32" s="68">
        <f t="shared" si="6"/>
        <v>0.71880629116944661</v>
      </c>
      <c r="T32" s="40"/>
    </row>
    <row r="33" spans="1:22" s="11" customFormat="1" ht="12.75" thickBot="1" x14ac:dyDescent="0.25">
      <c r="A33" s="40"/>
      <c r="B33" s="43" t="s">
        <v>19</v>
      </c>
      <c r="C33" s="12">
        <v>8292</v>
      </c>
      <c r="D33" s="12">
        <v>4201</v>
      </c>
      <c r="E33" s="12">
        <v>66201.656000000003</v>
      </c>
      <c r="F33" s="38">
        <v>27883.55</v>
      </c>
      <c r="G33" s="39">
        <v>265436.7</v>
      </c>
      <c r="H33" s="38">
        <v>0</v>
      </c>
      <c r="I33" s="38">
        <v>1974.4939999999999</v>
      </c>
      <c r="J33" s="36">
        <f t="shared" si="4"/>
        <v>361496.4</v>
      </c>
      <c r="K33" s="58">
        <v>2610</v>
      </c>
      <c r="L33" s="58">
        <v>210318.28999999995</v>
      </c>
      <c r="M33" s="68" t="s">
        <v>39</v>
      </c>
      <c r="N33" s="68">
        <f t="shared" si="6"/>
        <v>0.71880629116944661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345</v>
      </c>
      <c r="D34" s="36">
        <f t="shared" si="12"/>
        <v>238</v>
      </c>
      <c r="E34" s="36">
        <f t="shared" si="12"/>
        <v>4866.0800000000008</v>
      </c>
      <c r="F34" s="36">
        <f t="shared" si="12"/>
        <v>36334.812999999995</v>
      </c>
      <c r="G34" s="36">
        <f t="shared" si="12"/>
        <v>607234.97</v>
      </c>
      <c r="H34" s="36">
        <f t="shared" si="12"/>
        <v>18279.456999999999</v>
      </c>
      <c r="I34" s="36">
        <f t="shared" si="12"/>
        <v>0</v>
      </c>
      <c r="J34" s="36">
        <f t="shared" si="4"/>
        <v>666715.32000000007</v>
      </c>
      <c r="K34" s="57">
        <f>K35</f>
        <v>841</v>
      </c>
      <c r="L34" s="57">
        <f>L35</f>
        <v>598905.66099999996</v>
      </c>
      <c r="M34" s="68" t="s">
        <v>39</v>
      </c>
      <c r="N34" s="68">
        <f t="shared" si="6"/>
        <v>0.11322260485362179</v>
      </c>
      <c r="T34" s="40"/>
    </row>
    <row r="35" spans="1:22" s="11" customFormat="1" ht="12.75" thickBot="1" x14ac:dyDescent="0.25">
      <c r="B35" s="41" t="s">
        <v>21</v>
      </c>
      <c r="C35" s="12">
        <v>345</v>
      </c>
      <c r="D35" s="12">
        <v>238</v>
      </c>
      <c r="E35" s="12">
        <v>4866.0800000000008</v>
      </c>
      <c r="F35" s="38">
        <v>36334.812999999995</v>
      </c>
      <c r="G35" s="39">
        <v>607234.97</v>
      </c>
      <c r="H35" s="38">
        <v>18279.456999999999</v>
      </c>
      <c r="I35" s="38">
        <v>0</v>
      </c>
      <c r="J35" s="36">
        <f t="shared" si="4"/>
        <v>666715.32000000007</v>
      </c>
      <c r="K35" s="58">
        <v>841</v>
      </c>
      <c r="L35" s="58">
        <v>598905.66099999996</v>
      </c>
      <c r="M35" s="68" t="s">
        <v>39</v>
      </c>
      <c r="N35" s="68">
        <f t="shared" si="6"/>
        <v>0.11322260485362179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8374</v>
      </c>
      <c r="G36" s="36">
        <f>G37</f>
        <v>36790</v>
      </c>
      <c r="H36" s="36">
        <f>H37</f>
        <v>240</v>
      </c>
      <c r="I36" s="36">
        <f>I37</f>
        <v>0</v>
      </c>
      <c r="J36" s="36">
        <f t="shared" si="4"/>
        <v>45404</v>
      </c>
      <c r="K36" s="57">
        <f>K37</f>
        <v>312</v>
      </c>
      <c r="L36" s="57">
        <f>L37</f>
        <v>72425</v>
      </c>
      <c r="M36" s="68" t="s">
        <v>13</v>
      </c>
      <c r="N36" s="68" t="s">
        <v>39</v>
      </c>
      <c r="T36" s="40"/>
    </row>
    <row r="37" spans="1:22" s="11" customFormat="1" ht="12.75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8374</v>
      </c>
      <c r="G37" s="39">
        <v>36790</v>
      </c>
      <c r="H37" s="38">
        <v>240</v>
      </c>
      <c r="I37" s="38">
        <v>0</v>
      </c>
      <c r="J37" s="36">
        <f t="shared" si="4"/>
        <v>45404</v>
      </c>
      <c r="K37" s="58">
        <v>312</v>
      </c>
      <c r="L37" s="58">
        <v>72425</v>
      </c>
      <c r="M37" s="68" t="s">
        <v>13</v>
      </c>
      <c r="N37" s="68" t="s">
        <v>39</v>
      </c>
      <c r="T37" s="40"/>
    </row>
    <row r="38" spans="1:22" ht="13.5" thickBot="1" x14ac:dyDescent="0.25">
      <c r="B38" s="62" t="s">
        <v>24</v>
      </c>
      <c r="C38" s="63">
        <f>C39+C41+C44</f>
        <v>800</v>
      </c>
      <c r="D38" s="63">
        <f>D39+D41+D44</f>
        <v>400</v>
      </c>
      <c r="E38" s="63">
        <f>E39+E41+E44</f>
        <v>5281.99</v>
      </c>
      <c r="F38" s="63">
        <f>F39+F41+F44</f>
        <v>15542.28</v>
      </c>
      <c r="G38" s="63">
        <f t="shared" ref="G38:I38" si="14">G39+G41+G44</f>
        <v>0</v>
      </c>
      <c r="H38" s="63">
        <f t="shared" si="14"/>
        <v>6088.04</v>
      </c>
      <c r="I38" s="63">
        <f t="shared" si="14"/>
        <v>267</v>
      </c>
      <c r="J38" s="63">
        <f>SUM(E38:I38)</f>
        <v>27179.31</v>
      </c>
      <c r="K38" s="57">
        <f>K39+K41+K44</f>
        <v>1178</v>
      </c>
      <c r="L38" s="57">
        <f>L39+L41+L44</f>
        <v>31780.979999999996</v>
      </c>
      <c r="M38" s="68">
        <f t="shared" si="5"/>
        <v>-0.3208828522920204</v>
      </c>
      <c r="N38" s="68">
        <f t="shared" si="6"/>
        <v>-0.14479320650275718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5594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5594</v>
      </c>
      <c r="K39" s="57">
        <f>K40</f>
        <v>0</v>
      </c>
      <c r="L39" s="57">
        <f>L40</f>
        <v>5377</v>
      </c>
      <c r="M39" s="68" t="s">
        <v>13</v>
      </c>
      <c r="N39" s="68">
        <f t="shared" si="6"/>
        <v>4.0357076436674744E-2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5594</v>
      </c>
      <c r="G40" s="39">
        <v>0</v>
      </c>
      <c r="H40" s="38">
        <v>0</v>
      </c>
      <c r="I40" s="38">
        <v>0</v>
      </c>
      <c r="J40" s="36">
        <f t="shared" si="4"/>
        <v>5594</v>
      </c>
      <c r="K40" s="58">
        <v>0</v>
      </c>
      <c r="L40" s="58">
        <v>5377</v>
      </c>
      <c r="M40" s="68" t="s">
        <v>13</v>
      </c>
      <c r="N40" s="68">
        <f t="shared" si="6"/>
        <v>4.0357076436674744E-2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30</v>
      </c>
      <c r="D41" s="42">
        <f t="shared" si="16"/>
        <v>15</v>
      </c>
      <c r="E41" s="42">
        <f t="shared" si="16"/>
        <v>308.99</v>
      </c>
      <c r="F41" s="42">
        <f t="shared" si="16"/>
        <v>8161.1799999999994</v>
      </c>
      <c r="G41" s="42">
        <f t="shared" si="16"/>
        <v>0</v>
      </c>
      <c r="H41" s="42">
        <f t="shared" si="16"/>
        <v>0</v>
      </c>
      <c r="I41" s="42">
        <f t="shared" si="16"/>
        <v>267</v>
      </c>
      <c r="J41" s="36">
        <f t="shared" si="4"/>
        <v>8737.17</v>
      </c>
      <c r="K41" s="59">
        <f>K42+K43</f>
        <v>82</v>
      </c>
      <c r="L41" s="59">
        <f>L42+L43</f>
        <v>6857.8499999999995</v>
      </c>
      <c r="M41" s="68">
        <f t="shared" si="5"/>
        <v>-0.63414634146341464</v>
      </c>
      <c r="N41" s="68">
        <f t="shared" si="6"/>
        <v>0.27403923970340571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6107</v>
      </c>
      <c r="G42" s="39">
        <v>0</v>
      </c>
      <c r="H42" s="38">
        <v>0</v>
      </c>
      <c r="I42" s="38">
        <v>267</v>
      </c>
      <c r="J42" s="36">
        <f t="shared" si="4"/>
        <v>6374</v>
      </c>
      <c r="K42" s="58">
        <v>0</v>
      </c>
      <c r="L42" s="58">
        <v>5140</v>
      </c>
      <c r="M42" s="68" t="s">
        <v>13</v>
      </c>
      <c r="N42" s="68">
        <f t="shared" si="6"/>
        <v>0.24007782101167319</v>
      </c>
      <c r="T42" s="40"/>
    </row>
    <row r="43" spans="1:22" s="11" customFormat="1" ht="12.75" thickBot="1" x14ac:dyDescent="0.25">
      <c r="B43" s="43" t="s">
        <v>29</v>
      </c>
      <c r="C43" s="12">
        <v>30</v>
      </c>
      <c r="D43" s="12">
        <v>15</v>
      </c>
      <c r="E43" s="12">
        <v>308.99</v>
      </c>
      <c r="F43" s="38">
        <v>2054.1799999999994</v>
      </c>
      <c r="G43" s="39">
        <v>0</v>
      </c>
      <c r="H43" s="38">
        <v>0</v>
      </c>
      <c r="I43" s="38">
        <v>0</v>
      </c>
      <c r="J43" s="36">
        <f t="shared" si="4"/>
        <v>2363.1699999999992</v>
      </c>
      <c r="K43" s="58">
        <v>82</v>
      </c>
      <c r="L43" s="58">
        <v>1717.8499999999995</v>
      </c>
      <c r="M43" s="68">
        <f t="shared" si="5"/>
        <v>-0.63414634146341464</v>
      </c>
      <c r="N43" s="68">
        <f t="shared" si="6"/>
        <v>0.37565561603166753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770</v>
      </c>
      <c r="D44" s="36">
        <f t="shared" si="17"/>
        <v>385</v>
      </c>
      <c r="E44" s="36">
        <f>E45</f>
        <v>4973</v>
      </c>
      <c r="F44" s="36">
        <f>F45</f>
        <v>1787.1</v>
      </c>
      <c r="G44" s="36">
        <f>G45</f>
        <v>0</v>
      </c>
      <c r="H44" s="36">
        <f>H45</f>
        <v>6088.04</v>
      </c>
      <c r="I44" s="36">
        <f>I45</f>
        <v>0</v>
      </c>
      <c r="J44" s="36">
        <f>SUM(E44:I44)</f>
        <v>12848.14</v>
      </c>
      <c r="K44" s="57">
        <f>K45</f>
        <v>1096</v>
      </c>
      <c r="L44" s="57">
        <f>L45</f>
        <v>19546.129999999997</v>
      </c>
      <c r="M44" s="68">
        <f t="shared" si="5"/>
        <v>-0.29744525547445255</v>
      </c>
      <c r="N44" s="68" t="s">
        <v>39</v>
      </c>
      <c r="T44" s="40"/>
    </row>
    <row r="45" spans="1:22" s="11" customFormat="1" ht="12.75" thickBot="1" x14ac:dyDescent="0.25">
      <c r="B45" s="45" t="s">
        <v>41</v>
      </c>
      <c r="C45" s="12">
        <v>770</v>
      </c>
      <c r="D45" s="12">
        <v>385</v>
      </c>
      <c r="E45" s="12">
        <v>4973</v>
      </c>
      <c r="F45" s="46">
        <v>1787.1</v>
      </c>
      <c r="G45" s="47">
        <v>0</v>
      </c>
      <c r="H45" s="39">
        <v>6088.04</v>
      </c>
      <c r="I45" s="46">
        <v>0</v>
      </c>
      <c r="J45" s="48">
        <f>SUM(E45:I45)</f>
        <v>12848.14</v>
      </c>
      <c r="K45" s="58">
        <v>1096</v>
      </c>
      <c r="L45" s="58">
        <v>19546.129999999997</v>
      </c>
      <c r="M45" s="68">
        <f t="shared" si="5"/>
        <v>-0.29744525547445255</v>
      </c>
      <c r="N45" s="68" t="s">
        <v>39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145</v>
      </c>
      <c r="G47" s="51">
        <f t="shared" si="18"/>
        <v>0</v>
      </c>
      <c r="H47" s="51">
        <f t="shared" si="18"/>
        <v>15236.36</v>
      </c>
      <c r="I47" s="35">
        <f t="shared" si="18"/>
        <v>0</v>
      </c>
      <c r="J47" s="51">
        <f>SUM(E47:I47)</f>
        <v>15381.36</v>
      </c>
      <c r="K47" s="60">
        <f>K48+K57</f>
        <v>0</v>
      </c>
      <c r="L47" s="60">
        <f>L48+L57</f>
        <v>1785.1</v>
      </c>
      <c r="M47" s="68" t="s">
        <v>13</v>
      </c>
      <c r="N47" s="68">
        <f t="shared" si="6"/>
        <v>7.6165256848355849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145</v>
      </c>
      <c r="G48" s="60">
        <f t="shared" si="19"/>
        <v>0</v>
      </c>
      <c r="H48" s="60">
        <f t="shared" si="19"/>
        <v>15236.36</v>
      </c>
      <c r="I48" s="60">
        <f t="shared" si="19"/>
        <v>0</v>
      </c>
      <c r="J48" s="60">
        <f t="shared" ref="J48:J59" si="20">SUM(E48:I48)</f>
        <v>15381.36</v>
      </c>
      <c r="K48" s="60">
        <f>+K49+K51+K53+K55</f>
        <v>0</v>
      </c>
      <c r="L48" s="60">
        <f>+L49+L51+L53+L55</f>
        <v>1785.1</v>
      </c>
      <c r="M48" s="68" t="s">
        <v>13</v>
      </c>
      <c r="N48" s="68">
        <f t="shared" si="6"/>
        <v>7.6165256848355849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0</v>
      </c>
      <c r="H51" s="36">
        <f t="shared" si="23"/>
        <v>15229.36</v>
      </c>
      <c r="I51" s="36">
        <f t="shared" si="23"/>
        <v>0</v>
      </c>
      <c r="J51" s="36">
        <f t="shared" si="20"/>
        <v>15229.36</v>
      </c>
      <c r="K51" s="57">
        <f t="shared" ref="K51:L51" si="24">K52</f>
        <v>0</v>
      </c>
      <c r="L51" s="57">
        <f t="shared" si="24"/>
        <v>1334.1</v>
      </c>
      <c r="M51" s="68" t="s">
        <v>13</v>
      </c>
      <c r="N51" s="68">
        <f t="shared" si="6"/>
        <v>10.415456112735178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15229.36</v>
      </c>
      <c r="I52" s="38">
        <v>0</v>
      </c>
      <c r="J52" s="36">
        <f t="shared" si="20"/>
        <v>15229.36</v>
      </c>
      <c r="K52" s="58">
        <v>0</v>
      </c>
      <c r="L52" s="58">
        <v>1334.1</v>
      </c>
      <c r="M52" s="68" t="s">
        <v>13</v>
      </c>
      <c r="N52" s="68">
        <f t="shared" si="6"/>
        <v>10.415456112735178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56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56</v>
      </c>
      <c r="K53" s="57">
        <f t="shared" ref="K53:L53" si="26">K54</f>
        <v>0</v>
      </c>
      <c r="L53" s="57">
        <f t="shared" si="26"/>
        <v>49</v>
      </c>
      <c r="M53" s="68" t="s">
        <v>13</v>
      </c>
      <c r="N53" s="68" t="s">
        <v>39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56</v>
      </c>
      <c r="G54" s="39">
        <v>0</v>
      </c>
      <c r="H54" s="38">
        <v>0</v>
      </c>
      <c r="I54" s="38">
        <v>0</v>
      </c>
      <c r="J54" s="36">
        <f t="shared" si="20"/>
        <v>56</v>
      </c>
      <c r="K54" s="58">
        <v>0</v>
      </c>
      <c r="L54" s="58">
        <v>49</v>
      </c>
      <c r="M54" s="68" t="s">
        <v>13</v>
      </c>
      <c r="N54" s="68" t="s">
        <v>39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89</v>
      </c>
      <c r="G55" s="36">
        <f t="shared" si="28"/>
        <v>0</v>
      </c>
      <c r="H55" s="36">
        <f t="shared" si="28"/>
        <v>7</v>
      </c>
      <c r="I55" s="36">
        <f t="shared" si="28"/>
        <v>0</v>
      </c>
      <c r="J55" s="36">
        <f t="shared" si="20"/>
        <v>96</v>
      </c>
      <c r="K55" s="57">
        <f t="shared" ref="K55:L55" si="29">K56</f>
        <v>0</v>
      </c>
      <c r="L55" s="57">
        <f t="shared" si="29"/>
        <v>402</v>
      </c>
      <c r="M55" s="68" t="s">
        <v>13</v>
      </c>
      <c r="N55" s="68">
        <f t="shared" si="6"/>
        <v>-0.76119402985074625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89</v>
      </c>
      <c r="G56" s="39">
        <v>0</v>
      </c>
      <c r="H56" s="38">
        <v>7</v>
      </c>
      <c r="I56" s="38">
        <v>0</v>
      </c>
      <c r="J56" s="36">
        <f t="shared" si="20"/>
        <v>96</v>
      </c>
      <c r="K56" s="58">
        <v>0</v>
      </c>
      <c r="L56" s="58">
        <v>402</v>
      </c>
      <c r="M56" s="68" t="s">
        <v>13</v>
      </c>
      <c r="N56" s="68">
        <f t="shared" si="6"/>
        <v>-0.76119402985074625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4" zoomScaleNormal="100" zoomScaleSheetLayoutView="100" workbookViewId="0">
      <selection activeCell="I40" sqref="G40:I40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108332</v>
      </c>
      <c r="D19" s="25">
        <f t="shared" si="0"/>
        <v>63179</v>
      </c>
      <c r="E19" s="25">
        <f t="shared" si="0"/>
        <v>964487.58400000026</v>
      </c>
      <c r="F19" s="25">
        <f t="shared" si="0"/>
        <v>254176.25590000005</v>
      </c>
      <c r="G19" s="25">
        <f t="shared" si="0"/>
        <v>894422.56800000009</v>
      </c>
      <c r="H19" s="25">
        <f t="shared" si="0"/>
        <v>150186.899</v>
      </c>
      <c r="I19" s="25">
        <f t="shared" si="0"/>
        <v>24711.877999999993</v>
      </c>
      <c r="J19" s="25">
        <f>SUM(E19:I19)</f>
        <v>2287985.1849000007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108332</v>
      </c>
      <c r="D22" s="34">
        <f t="shared" si="1"/>
        <v>63179</v>
      </c>
      <c r="E22" s="34">
        <f t="shared" si="1"/>
        <v>964487.58400000026</v>
      </c>
      <c r="F22" s="34">
        <f t="shared" si="1"/>
        <v>254176.25590000005</v>
      </c>
      <c r="G22" s="34">
        <f t="shared" si="1"/>
        <v>894422.56800000009</v>
      </c>
      <c r="H22" s="34">
        <f t="shared" si="1"/>
        <v>150186.899</v>
      </c>
      <c r="I22" s="34">
        <f t="shared" si="1"/>
        <v>24711.877999999993</v>
      </c>
      <c r="J22" s="35">
        <f t="shared" si="1"/>
        <v>2287985.1849000007</v>
      </c>
      <c r="M22" s="19"/>
    </row>
    <row r="23" spans="2:16" ht="12.75" x14ac:dyDescent="0.2">
      <c r="B23" s="62" t="s">
        <v>9</v>
      </c>
      <c r="C23" s="63">
        <f>C24+C28+C34+C36+C32+C26</f>
        <v>108332</v>
      </c>
      <c r="D23" s="63">
        <f t="shared" ref="D23:F23" si="2">D24+D28+D34+D36+D32+D26</f>
        <v>63179</v>
      </c>
      <c r="E23" s="63">
        <f t="shared" si="2"/>
        <v>964487.58400000026</v>
      </c>
      <c r="F23" s="63">
        <f t="shared" si="2"/>
        <v>253950.25590000005</v>
      </c>
      <c r="G23" s="63">
        <f>G24+G28+G34+G36+G32+G26</f>
        <v>894422.56800000009</v>
      </c>
      <c r="H23" s="63">
        <f t="shared" ref="H23:I23" si="3">H24+H28+H34+H36+H32+H26</f>
        <v>150186.899</v>
      </c>
      <c r="I23" s="63">
        <f t="shared" si="3"/>
        <v>24711.877999999993</v>
      </c>
      <c r="J23" s="64">
        <f t="shared" ref="J23:J43" si="4">SUM(E23:I23)</f>
        <v>2287759.1849000007</v>
      </c>
      <c r="M23" s="19"/>
    </row>
    <row r="24" spans="2:16" ht="12.75" x14ac:dyDescent="0.2">
      <c r="B24" s="10" t="s">
        <v>10</v>
      </c>
      <c r="C24" s="36">
        <f t="shared" ref="C24:I24" si="5">C25</f>
        <v>12661</v>
      </c>
      <c r="D24" s="36">
        <f t="shared" si="5"/>
        <v>6836</v>
      </c>
      <c r="E24" s="36">
        <f t="shared" si="5"/>
        <v>21454.018000000004</v>
      </c>
      <c r="F24" s="36">
        <f t="shared" si="5"/>
        <v>1101.4000000000001</v>
      </c>
      <c r="G24" s="36">
        <f t="shared" si="5"/>
        <v>26839.279999999999</v>
      </c>
      <c r="H24" s="36">
        <f t="shared" si="5"/>
        <v>0</v>
      </c>
      <c r="I24" s="36">
        <f t="shared" si="5"/>
        <v>0</v>
      </c>
      <c r="J24" s="36">
        <f t="shared" si="4"/>
        <v>49394.698000000004</v>
      </c>
      <c r="M24" s="19"/>
    </row>
    <row r="25" spans="2:16" s="11" customFormat="1" x14ac:dyDescent="0.2">
      <c r="B25" s="37" t="s">
        <v>11</v>
      </c>
      <c r="C25" s="12">
        <v>12661</v>
      </c>
      <c r="D25" s="12">
        <v>6836</v>
      </c>
      <c r="E25" s="12">
        <v>21454.018000000004</v>
      </c>
      <c r="F25" s="38">
        <v>1101.4000000000001</v>
      </c>
      <c r="G25" s="39">
        <v>26839.279999999999</v>
      </c>
      <c r="H25" s="38">
        <v>0</v>
      </c>
      <c r="I25" s="38">
        <v>0</v>
      </c>
      <c r="J25" s="36">
        <f t="shared" si="4"/>
        <v>49394.698000000004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1436</v>
      </c>
      <c r="D26" s="36">
        <f t="shared" si="6"/>
        <v>718</v>
      </c>
      <c r="E26" s="36">
        <f>E27</f>
        <v>52.46</v>
      </c>
      <c r="F26" s="36">
        <f>F27</f>
        <v>1905.0800000000002</v>
      </c>
      <c r="G26" s="36">
        <f>G27</f>
        <v>128420.01999999999</v>
      </c>
      <c r="H26" s="36">
        <f>H27</f>
        <v>0</v>
      </c>
      <c r="I26" s="36">
        <f>I27</f>
        <v>0</v>
      </c>
      <c r="J26" s="36">
        <f t="shared" si="4"/>
        <v>130377.55999999998</v>
      </c>
      <c r="P26" s="40"/>
    </row>
    <row r="27" spans="2:16" s="40" customFormat="1" x14ac:dyDescent="0.2">
      <c r="B27" s="41" t="s">
        <v>40</v>
      </c>
      <c r="C27" s="12">
        <v>1436</v>
      </c>
      <c r="D27" s="12">
        <v>718</v>
      </c>
      <c r="E27" s="39">
        <v>52.46</v>
      </c>
      <c r="F27" s="38">
        <v>1905.0800000000002</v>
      </c>
      <c r="G27" s="39">
        <v>128420.01999999999</v>
      </c>
      <c r="H27" s="38">
        <v>0</v>
      </c>
      <c r="I27" s="38">
        <v>0</v>
      </c>
      <c r="J27" s="36">
        <f t="shared" si="4"/>
        <v>130377.55999999998</v>
      </c>
    </row>
    <row r="28" spans="2:16" ht="12.75" x14ac:dyDescent="0.2">
      <c r="B28" s="10" t="s">
        <v>14</v>
      </c>
      <c r="C28" s="42">
        <f t="shared" ref="C28:I28" si="7">SUM(C29:C31)</f>
        <v>89831</v>
      </c>
      <c r="D28" s="42">
        <f t="shared" si="7"/>
        <v>53372</v>
      </c>
      <c r="E28" s="42">
        <f t="shared" si="7"/>
        <v>929718.05700000026</v>
      </c>
      <c r="F28" s="42">
        <f t="shared" si="7"/>
        <v>208136.81590000007</v>
      </c>
      <c r="G28" s="42">
        <f t="shared" si="7"/>
        <v>503451.89800000004</v>
      </c>
      <c r="H28" s="42">
        <f t="shared" si="7"/>
        <v>147947.76</v>
      </c>
      <c r="I28" s="42">
        <f t="shared" si="7"/>
        <v>22737.383999999995</v>
      </c>
      <c r="J28" s="36">
        <f t="shared" si="4"/>
        <v>1811991.9149000004</v>
      </c>
    </row>
    <row r="29" spans="2:16" s="11" customFormat="1" x14ac:dyDescent="0.2">
      <c r="B29" s="43" t="s">
        <v>15</v>
      </c>
      <c r="C29" s="12">
        <v>28946</v>
      </c>
      <c r="D29" s="12">
        <v>16753</v>
      </c>
      <c r="E29" s="12">
        <v>271458.09000000014</v>
      </c>
      <c r="F29" s="38">
        <v>208136.81590000007</v>
      </c>
      <c r="G29" s="39">
        <v>503451.89800000004</v>
      </c>
      <c r="H29" s="38">
        <v>147947.76</v>
      </c>
      <c r="I29" s="38">
        <v>22737.383999999995</v>
      </c>
      <c r="J29" s="36">
        <f t="shared" si="4"/>
        <v>1153731.9479000005</v>
      </c>
      <c r="P29" s="40"/>
    </row>
    <row r="30" spans="2:16" s="11" customFormat="1" x14ac:dyDescent="0.2">
      <c r="B30" s="43" t="s">
        <v>16</v>
      </c>
      <c r="C30" s="12">
        <v>60885</v>
      </c>
      <c r="D30" s="12">
        <v>36619</v>
      </c>
      <c r="E30" s="12">
        <v>658259.96700000018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658259.96700000018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4120</v>
      </c>
      <c r="D32" s="36">
        <f t="shared" si="8"/>
        <v>2060</v>
      </c>
      <c r="E32" s="36">
        <f>E33</f>
        <v>9417.2389999999996</v>
      </c>
      <c r="F32" s="36">
        <f>F33</f>
        <v>7500</v>
      </c>
      <c r="G32" s="36">
        <f>G33</f>
        <v>106067.02</v>
      </c>
      <c r="H32" s="36">
        <f>H33</f>
        <v>0</v>
      </c>
      <c r="I32" s="36">
        <f>I33</f>
        <v>1974.4939999999999</v>
      </c>
      <c r="J32" s="36">
        <f t="shared" si="4"/>
        <v>124958.75300000001</v>
      </c>
      <c r="P32" s="40"/>
    </row>
    <row r="33" spans="1:18" s="11" customFormat="1" x14ac:dyDescent="0.2">
      <c r="A33" s="40"/>
      <c r="B33" s="43" t="s">
        <v>19</v>
      </c>
      <c r="C33" s="12">
        <v>4120</v>
      </c>
      <c r="D33" s="12">
        <v>2060</v>
      </c>
      <c r="E33" s="12">
        <v>9417.2389999999996</v>
      </c>
      <c r="F33" s="38">
        <v>7500</v>
      </c>
      <c r="G33" s="39">
        <v>106067.02</v>
      </c>
      <c r="H33" s="38">
        <v>0</v>
      </c>
      <c r="I33" s="38">
        <v>1974.4939999999999</v>
      </c>
      <c r="J33" s="36">
        <f t="shared" si="4"/>
        <v>124958.75300000001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284</v>
      </c>
      <c r="D34" s="36">
        <f t="shared" si="9"/>
        <v>193</v>
      </c>
      <c r="E34" s="36">
        <f t="shared" si="9"/>
        <v>3845.8100000000009</v>
      </c>
      <c r="F34" s="36">
        <f t="shared" si="9"/>
        <v>35306.959999999992</v>
      </c>
      <c r="G34" s="36">
        <f t="shared" si="9"/>
        <v>129644.34999999998</v>
      </c>
      <c r="H34" s="36">
        <f t="shared" si="9"/>
        <v>2239.1390000000001</v>
      </c>
      <c r="I34" s="36">
        <f t="shared" si="9"/>
        <v>0</v>
      </c>
      <c r="J34" s="36">
        <f t="shared" si="4"/>
        <v>171036.25899999996</v>
      </c>
      <c r="P34" s="40"/>
    </row>
    <row r="35" spans="1:18" s="11" customFormat="1" x14ac:dyDescent="0.2">
      <c r="B35" s="41" t="s">
        <v>21</v>
      </c>
      <c r="C35" s="12">
        <v>284</v>
      </c>
      <c r="D35" s="12">
        <v>193</v>
      </c>
      <c r="E35" s="12">
        <v>3845.8100000000009</v>
      </c>
      <c r="F35" s="38">
        <v>35306.959999999992</v>
      </c>
      <c r="G35" s="39">
        <v>129644.34999999998</v>
      </c>
      <c r="H35" s="38">
        <v>2239.1390000000001</v>
      </c>
      <c r="I35" s="38">
        <v>0</v>
      </c>
      <c r="J35" s="36">
        <f t="shared" si="4"/>
        <v>171036.25899999996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226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226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226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226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226</v>
      </c>
      <c r="G40" s="39">
        <v>0</v>
      </c>
      <c r="H40" s="38">
        <v>0</v>
      </c>
      <c r="I40" s="38">
        <v>0</v>
      </c>
      <c r="J40" s="36">
        <f t="shared" si="4"/>
        <v>226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9" zoomScaleNormal="100" zoomScaleSheetLayoutView="100" workbookViewId="0">
      <selection activeCell="K27" sqref="K2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112401</v>
      </c>
      <c r="D19" s="25">
        <f t="shared" si="0"/>
        <v>65407</v>
      </c>
      <c r="E19" s="25">
        <f t="shared" si="0"/>
        <v>1255797.3890000004</v>
      </c>
      <c r="F19" s="25">
        <f t="shared" si="0"/>
        <v>28954.91</v>
      </c>
      <c r="G19" s="25">
        <f t="shared" si="0"/>
        <v>1104208.6499999999</v>
      </c>
      <c r="H19" s="25">
        <f t="shared" si="0"/>
        <v>77946.35500000001</v>
      </c>
      <c r="I19" s="25">
        <f t="shared" si="0"/>
        <v>36.44</v>
      </c>
      <c r="J19" s="25">
        <f>SUM(E19:I19)</f>
        <v>2466943.7439999999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112401</v>
      </c>
      <c r="D22" s="34">
        <f t="shared" si="1"/>
        <v>65407</v>
      </c>
      <c r="E22" s="34">
        <f t="shared" si="1"/>
        <v>1255797.3890000004</v>
      </c>
      <c r="F22" s="34">
        <f t="shared" si="1"/>
        <v>28954.91</v>
      </c>
      <c r="G22" s="34">
        <f t="shared" si="1"/>
        <v>1104208.6499999999</v>
      </c>
      <c r="H22" s="34">
        <f t="shared" si="1"/>
        <v>62716.995000000003</v>
      </c>
      <c r="I22" s="34">
        <f t="shared" si="1"/>
        <v>36.44</v>
      </c>
      <c r="J22" s="35">
        <f t="shared" si="1"/>
        <v>2451714.3840000001</v>
      </c>
      <c r="M22" s="19"/>
    </row>
    <row r="23" spans="2:16" ht="12.75" x14ac:dyDescent="0.2">
      <c r="B23" s="62" t="s">
        <v>9</v>
      </c>
      <c r="C23" s="63">
        <f>C24+C28+C34+C36+C32+C26</f>
        <v>112401</v>
      </c>
      <c r="D23" s="63">
        <f t="shared" ref="D23:F23" si="2">D24+D28+D34+D36+D32+D26</f>
        <v>65407</v>
      </c>
      <c r="E23" s="63">
        <f t="shared" si="2"/>
        <v>1255797.3890000004</v>
      </c>
      <c r="F23" s="63">
        <f t="shared" si="2"/>
        <v>28954.91</v>
      </c>
      <c r="G23" s="63">
        <f>G24+G28+G34+G36+G32+G26</f>
        <v>1104208.6499999999</v>
      </c>
      <c r="H23" s="63">
        <f t="shared" ref="H23:I23" si="3">H24+H28+H34+H36+H32+H26</f>
        <v>62716.995000000003</v>
      </c>
      <c r="I23" s="63">
        <f t="shared" si="3"/>
        <v>36.44</v>
      </c>
      <c r="J23" s="64">
        <f t="shared" ref="J23:J43" si="4">SUM(E23:I23)</f>
        <v>2451714.3840000001</v>
      </c>
      <c r="M23" s="19"/>
    </row>
    <row r="24" spans="2:16" ht="12.75" x14ac:dyDescent="0.2">
      <c r="B24" s="10" t="s">
        <v>10</v>
      </c>
      <c r="C24" s="36">
        <f t="shared" ref="C24:I24" si="5">C25</f>
        <v>10388</v>
      </c>
      <c r="D24" s="36">
        <f t="shared" si="5"/>
        <v>5967</v>
      </c>
      <c r="E24" s="36">
        <f t="shared" si="5"/>
        <v>131081.27000000005</v>
      </c>
      <c r="F24" s="36">
        <f t="shared" si="5"/>
        <v>0</v>
      </c>
      <c r="G24" s="36">
        <f t="shared" si="5"/>
        <v>0</v>
      </c>
      <c r="H24" s="36">
        <f t="shared" si="5"/>
        <v>14078.617</v>
      </c>
      <c r="I24" s="36">
        <f t="shared" si="5"/>
        <v>0</v>
      </c>
      <c r="J24" s="36">
        <f t="shared" si="4"/>
        <v>145159.88700000005</v>
      </c>
      <c r="M24" s="19"/>
    </row>
    <row r="25" spans="2:16" s="11" customFormat="1" x14ac:dyDescent="0.2">
      <c r="B25" s="37" t="s">
        <v>11</v>
      </c>
      <c r="C25" s="12">
        <v>10388</v>
      </c>
      <c r="D25" s="12">
        <v>5967</v>
      </c>
      <c r="E25" s="12">
        <v>131081.27000000005</v>
      </c>
      <c r="F25" s="38">
        <v>0</v>
      </c>
      <c r="G25" s="39">
        <v>0</v>
      </c>
      <c r="H25" s="38">
        <v>14078.617</v>
      </c>
      <c r="I25" s="38">
        <v>0</v>
      </c>
      <c r="J25" s="36">
        <f t="shared" si="4"/>
        <v>145159.88700000005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1243</v>
      </c>
      <c r="D26" s="36">
        <f t="shared" si="6"/>
        <v>628</v>
      </c>
      <c r="E26" s="36">
        <f>E27</f>
        <v>14659.949999999999</v>
      </c>
      <c r="F26" s="36">
        <f>F27</f>
        <v>0</v>
      </c>
      <c r="G26" s="36">
        <f>G27</f>
        <v>224411.22000000003</v>
      </c>
      <c r="H26" s="36">
        <f>H27</f>
        <v>4603.3999999999996</v>
      </c>
      <c r="I26" s="36">
        <f>I27</f>
        <v>0</v>
      </c>
      <c r="J26" s="36">
        <f t="shared" si="4"/>
        <v>243674.57000000004</v>
      </c>
      <c r="P26" s="40"/>
    </row>
    <row r="27" spans="2:16" s="40" customFormat="1" x14ac:dyDescent="0.2">
      <c r="B27" s="41" t="s">
        <v>40</v>
      </c>
      <c r="C27" s="12">
        <v>1243</v>
      </c>
      <c r="D27" s="12">
        <v>628</v>
      </c>
      <c r="E27" s="39">
        <v>14659.949999999999</v>
      </c>
      <c r="F27" s="38">
        <v>0</v>
      </c>
      <c r="G27" s="39">
        <v>224411.22000000003</v>
      </c>
      <c r="H27" s="38">
        <v>4603.3999999999996</v>
      </c>
      <c r="I27" s="38">
        <v>0</v>
      </c>
      <c r="J27" s="36">
        <f t="shared" si="4"/>
        <v>243674.57000000004</v>
      </c>
    </row>
    <row r="28" spans="2:16" ht="12.75" x14ac:dyDescent="0.2">
      <c r="B28" s="10" t="s">
        <v>14</v>
      </c>
      <c r="C28" s="42">
        <f t="shared" ref="C28:I28" si="7">SUM(C29:C31)</f>
        <v>96988</v>
      </c>
      <c r="D28" s="42">
        <f t="shared" si="7"/>
        <v>56888</v>
      </c>
      <c r="E28" s="42">
        <f t="shared" si="7"/>
        <v>1054489.4190000005</v>
      </c>
      <c r="F28" s="42">
        <f t="shared" si="7"/>
        <v>284.36</v>
      </c>
      <c r="G28" s="42">
        <f t="shared" si="7"/>
        <v>206047.13000000003</v>
      </c>
      <c r="H28" s="42">
        <f t="shared" si="7"/>
        <v>44034.978000000003</v>
      </c>
      <c r="I28" s="42">
        <f t="shared" si="7"/>
        <v>36.44</v>
      </c>
      <c r="J28" s="36">
        <f t="shared" si="4"/>
        <v>1304892.3270000005</v>
      </c>
    </row>
    <row r="29" spans="2:16" s="11" customFormat="1" x14ac:dyDescent="0.2">
      <c r="B29" s="43" t="s">
        <v>15</v>
      </c>
      <c r="C29" s="12">
        <v>37395</v>
      </c>
      <c r="D29" s="12">
        <v>21315</v>
      </c>
      <c r="E29" s="12">
        <v>312163.60999999993</v>
      </c>
      <c r="F29" s="38">
        <v>284.36</v>
      </c>
      <c r="G29" s="39">
        <v>0</v>
      </c>
      <c r="H29" s="38">
        <v>44034.978000000003</v>
      </c>
      <c r="I29" s="38">
        <v>36.44</v>
      </c>
      <c r="J29" s="36">
        <f t="shared" si="4"/>
        <v>356519.38799999992</v>
      </c>
      <c r="P29" s="40"/>
    </row>
    <row r="30" spans="2:16" s="11" customFormat="1" x14ac:dyDescent="0.2">
      <c r="B30" s="43" t="s">
        <v>16</v>
      </c>
      <c r="C30" s="12">
        <v>59593</v>
      </c>
      <c r="D30" s="12">
        <v>35573</v>
      </c>
      <c r="E30" s="12">
        <v>742325.80900000047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742325.80900000047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206047.13000000003</v>
      </c>
      <c r="H31" s="38">
        <v>0</v>
      </c>
      <c r="I31" s="38">
        <v>0</v>
      </c>
      <c r="J31" s="36">
        <f t="shared" si="4"/>
        <v>206047.13000000003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3722</v>
      </c>
      <c r="D32" s="36">
        <f t="shared" si="8"/>
        <v>1880</v>
      </c>
      <c r="E32" s="36">
        <f>E33</f>
        <v>54574.04</v>
      </c>
      <c r="F32" s="36">
        <f>F33</f>
        <v>20383.55</v>
      </c>
      <c r="G32" s="36">
        <f>G33</f>
        <v>159369.68</v>
      </c>
      <c r="H32" s="36">
        <f>H33</f>
        <v>0</v>
      </c>
      <c r="I32" s="36">
        <f>I33</f>
        <v>0</v>
      </c>
      <c r="J32" s="36">
        <f t="shared" si="4"/>
        <v>234327.27</v>
      </c>
      <c r="P32" s="40"/>
    </row>
    <row r="33" spans="1:18" s="11" customFormat="1" x14ac:dyDescent="0.2">
      <c r="A33" s="40"/>
      <c r="B33" s="43" t="s">
        <v>19</v>
      </c>
      <c r="C33" s="12">
        <v>3722</v>
      </c>
      <c r="D33" s="12">
        <v>1880</v>
      </c>
      <c r="E33" s="12">
        <v>54574.04</v>
      </c>
      <c r="F33" s="38">
        <v>20383.55</v>
      </c>
      <c r="G33" s="39">
        <v>159369.68</v>
      </c>
      <c r="H33" s="38">
        <v>0</v>
      </c>
      <c r="I33" s="38">
        <v>0</v>
      </c>
      <c r="J33" s="36">
        <f t="shared" si="4"/>
        <v>234327.27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60</v>
      </c>
      <c r="D34" s="36">
        <f t="shared" si="9"/>
        <v>44</v>
      </c>
      <c r="E34" s="36">
        <f t="shared" si="9"/>
        <v>992.71</v>
      </c>
      <c r="F34" s="36">
        <f t="shared" si="9"/>
        <v>0</v>
      </c>
      <c r="G34" s="36">
        <f t="shared" si="9"/>
        <v>477590.62</v>
      </c>
      <c r="H34" s="36">
        <f t="shared" si="9"/>
        <v>0</v>
      </c>
      <c r="I34" s="36">
        <f t="shared" si="9"/>
        <v>0</v>
      </c>
      <c r="J34" s="36">
        <f t="shared" si="4"/>
        <v>478583.33</v>
      </c>
      <c r="P34" s="40"/>
    </row>
    <row r="35" spans="1:18" s="11" customFormat="1" x14ac:dyDescent="0.2">
      <c r="B35" s="41" t="s">
        <v>21</v>
      </c>
      <c r="C35" s="12">
        <v>60</v>
      </c>
      <c r="D35" s="12">
        <v>44</v>
      </c>
      <c r="E35" s="12">
        <v>992.71</v>
      </c>
      <c r="F35" s="38">
        <v>0</v>
      </c>
      <c r="G35" s="39">
        <v>477590.62</v>
      </c>
      <c r="H35" s="38">
        <v>0</v>
      </c>
      <c r="I35" s="38">
        <v>0</v>
      </c>
      <c r="J35" s="36">
        <f t="shared" si="4"/>
        <v>478583.33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8287</v>
      </c>
      <c r="G36" s="36">
        <f>G37</f>
        <v>36790</v>
      </c>
      <c r="H36" s="36">
        <f>H37</f>
        <v>0</v>
      </c>
      <c r="I36" s="36">
        <f>I37</f>
        <v>0</v>
      </c>
      <c r="J36" s="36">
        <f t="shared" si="4"/>
        <v>45077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8287</v>
      </c>
      <c r="G37" s="39">
        <v>36790</v>
      </c>
      <c r="H37" s="38">
        <v>0</v>
      </c>
      <c r="I37" s="38">
        <v>0</v>
      </c>
      <c r="J37" s="36">
        <f t="shared" si="4"/>
        <v>45077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15229.36</v>
      </c>
      <c r="I47" s="35">
        <f t="shared" si="15"/>
        <v>0</v>
      </c>
      <c r="J47" s="51">
        <f>SUM(E47:I47)</f>
        <v>15229.36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15229.36</v>
      </c>
      <c r="I48" s="60">
        <f t="shared" si="16"/>
        <v>0</v>
      </c>
      <c r="J48" s="60">
        <f t="shared" si="16"/>
        <v>15229.36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15229.36</v>
      </c>
      <c r="I51" s="36">
        <f t="shared" si="20"/>
        <v>0</v>
      </c>
      <c r="J51" s="51">
        <f t="shared" si="18"/>
        <v>15229.36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15229.36</v>
      </c>
      <c r="I52" s="38">
        <v>0</v>
      </c>
      <c r="J52" s="51">
        <f t="shared" si="18"/>
        <v>15229.36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4" zoomScaleNormal="100" zoomScaleSheetLayoutView="100" workbookViewId="0">
      <selection activeCell="K21" sqref="K21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65043</v>
      </c>
      <c r="D19" s="25">
        <f t="shared" si="0"/>
        <v>38124</v>
      </c>
      <c r="E19" s="25">
        <f t="shared" si="0"/>
        <v>757273.5469999999</v>
      </c>
      <c r="F19" s="25">
        <f t="shared" si="0"/>
        <v>12.864000000000001</v>
      </c>
      <c r="G19" s="25">
        <f t="shared" si="0"/>
        <v>0</v>
      </c>
      <c r="H19" s="25">
        <f t="shared" si="0"/>
        <v>0</v>
      </c>
      <c r="I19" s="25">
        <f t="shared" si="0"/>
        <v>28.484999999999999</v>
      </c>
      <c r="J19" s="25">
        <f>SUM(E19:I19)</f>
        <v>757314.89599999983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65043</v>
      </c>
      <c r="D22" s="34">
        <f t="shared" si="1"/>
        <v>38124</v>
      </c>
      <c r="E22" s="34">
        <f t="shared" si="1"/>
        <v>757273.5469999999</v>
      </c>
      <c r="F22" s="34">
        <f t="shared" si="1"/>
        <v>12.864000000000001</v>
      </c>
      <c r="G22" s="34">
        <f t="shared" si="1"/>
        <v>0</v>
      </c>
      <c r="H22" s="34">
        <f t="shared" si="1"/>
        <v>0</v>
      </c>
      <c r="I22" s="34">
        <f t="shared" si="1"/>
        <v>28.484999999999999</v>
      </c>
      <c r="J22" s="35">
        <f t="shared" si="1"/>
        <v>757314.89599999983</v>
      </c>
      <c r="M22" s="19"/>
    </row>
    <row r="23" spans="2:16" ht="12.75" x14ac:dyDescent="0.2">
      <c r="B23" s="62" t="s">
        <v>9</v>
      </c>
      <c r="C23" s="63">
        <f>C24+C28+C34+C36+C32+C26</f>
        <v>65043</v>
      </c>
      <c r="D23" s="63">
        <f t="shared" ref="D23:F23" si="2">D24+D28+D34+D36+D32+D26</f>
        <v>38124</v>
      </c>
      <c r="E23" s="63">
        <f t="shared" si="2"/>
        <v>757273.5469999999</v>
      </c>
      <c r="F23" s="63">
        <f t="shared" si="2"/>
        <v>12.864000000000001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28.484999999999999</v>
      </c>
      <c r="J23" s="64">
        <f t="shared" ref="J23:J43" si="4">SUM(E23:I23)</f>
        <v>757314.89599999983</v>
      </c>
      <c r="M23" s="19"/>
    </row>
    <row r="24" spans="2:16" ht="12.75" x14ac:dyDescent="0.2">
      <c r="B24" s="10" t="s">
        <v>10</v>
      </c>
      <c r="C24" s="36">
        <f t="shared" ref="C24:I24" si="5">C25</f>
        <v>309</v>
      </c>
      <c r="D24" s="36">
        <f t="shared" si="5"/>
        <v>255</v>
      </c>
      <c r="E24" s="36">
        <f t="shared" si="5"/>
        <v>5520.2569999999996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5520.2569999999996</v>
      </c>
      <c r="M24" s="19"/>
    </row>
    <row r="25" spans="2:16" s="11" customFormat="1" x14ac:dyDescent="0.2">
      <c r="B25" s="37" t="s">
        <v>11</v>
      </c>
      <c r="C25" s="12">
        <v>309</v>
      </c>
      <c r="D25" s="12">
        <v>255</v>
      </c>
      <c r="E25" s="12">
        <v>5520.2569999999996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5520.2569999999996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64734</v>
      </c>
      <c r="D28" s="42">
        <f t="shared" si="7"/>
        <v>37869</v>
      </c>
      <c r="E28" s="42">
        <f t="shared" si="7"/>
        <v>751753.28999999992</v>
      </c>
      <c r="F28" s="42">
        <f t="shared" si="7"/>
        <v>12.864000000000001</v>
      </c>
      <c r="G28" s="42">
        <f t="shared" si="7"/>
        <v>0</v>
      </c>
      <c r="H28" s="42">
        <f t="shared" si="7"/>
        <v>0</v>
      </c>
      <c r="I28" s="42">
        <f t="shared" si="7"/>
        <v>28.484999999999999</v>
      </c>
      <c r="J28" s="36">
        <f t="shared" si="4"/>
        <v>751794.63899999985</v>
      </c>
    </row>
    <row r="29" spans="2:16" s="11" customFormat="1" x14ac:dyDescent="0.2">
      <c r="B29" s="43" t="s">
        <v>15</v>
      </c>
      <c r="C29" s="12">
        <v>30032</v>
      </c>
      <c r="D29" s="12">
        <v>16943</v>
      </c>
      <c r="E29" s="12">
        <v>301350.95999999996</v>
      </c>
      <c r="F29" s="38">
        <v>12.864000000000001</v>
      </c>
      <c r="G29" s="39">
        <v>0</v>
      </c>
      <c r="H29" s="38">
        <v>0</v>
      </c>
      <c r="I29" s="38">
        <v>28.484999999999999</v>
      </c>
      <c r="J29" s="36">
        <f t="shared" si="4"/>
        <v>301392.30899999995</v>
      </c>
      <c r="P29" s="40"/>
    </row>
    <row r="30" spans="2:16" s="11" customFormat="1" x14ac:dyDescent="0.2">
      <c r="B30" s="43" t="s">
        <v>16</v>
      </c>
      <c r="C30" s="12">
        <v>34702</v>
      </c>
      <c r="D30" s="12">
        <v>20926</v>
      </c>
      <c r="E30" s="12">
        <v>450402.32999999996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450402.32999999996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8" zoomScale="110" zoomScaleNormal="110" zoomScaleSheetLayoutView="100" workbookViewId="0">
      <selection activeCell="A52" sqref="A52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13609</v>
      </c>
      <c r="D19" s="25">
        <f t="shared" si="0"/>
        <v>7113</v>
      </c>
      <c r="E19" s="25">
        <f t="shared" si="0"/>
        <v>53843.323000000004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22.161999999999999</v>
      </c>
      <c r="J19" s="25">
        <f>SUM(E19:I19)</f>
        <v>53865.485000000001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13609</v>
      </c>
      <c r="D22" s="34">
        <f t="shared" si="1"/>
        <v>7113</v>
      </c>
      <c r="E22" s="34">
        <f t="shared" si="1"/>
        <v>53843.323000000004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22.161999999999999</v>
      </c>
      <c r="J22" s="35">
        <f t="shared" si="1"/>
        <v>53865.485000000001</v>
      </c>
      <c r="M22" s="19"/>
    </row>
    <row r="23" spans="2:16" ht="12.75" x14ac:dyDescent="0.2">
      <c r="B23" s="62" t="s">
        <v>9</v>
      </c>
      <c r="C23" s="63">
        <f>C24+C28+C34+C36+C32+C26</f>
        <v>13609</v>
      </c>
      <c r="D23" s="63">
        <f t="shared" ref="D23:F23" si="2">D24+D28+D34+D36+D32+D26</f>
        <v>7113</v>
      </c>
      <c r="E23" s="63">
        <f t="shared" si="2"/>
        <v>53843.323000000004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22.161999999999999</v>
      </c>
      <c r="J23" s="64">
        <f t="shared" ref="J23:J43" si="4">SUM(E23:I23)</f>
        <v>53865.485000000001</v>
      </c>
      <c r="M23" s="19"/>
    </row>
    <row r="24" spans="2:16" ht="12.75" x14ac:dyDescent="0.2">
      <c r="B24" s="10" t="s">
        <v>10</v>
      </c>
      <c r="C24" s="36">
        <f t="shared" ref="C24:I24" si="5">C25</f>
        <v>443</v>
      </c>
      <c r="D24" s="36">
        <f t="shared" si="5"/>
        <v>256</v>
      </c>
      <c r="E24" s="36">
        <f t="shared" si="5"/>
        <v>216.65800000000002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216.65800000000002</v>
      </c>
      <c r="M24" s="19"/>
    </row>
    <row r="25" spans="2:16" s="11" customFormat="1" x14ac:dyDescent="0.2">
      <c r="B25" s="37" t="s">
        <v>11</v>
      </c>
      <c r="C25" s="12">
        <v>443</v>
      </c>
      <c r="D25" s="12">
        <v>256</v>
      </c>
      <c r="E25" s="12">
        <v>216.65800000000002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216.65800000000002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12716</v>
      </c>
      <c r="D28" s="42">
        <f t="shared" si="7"/>
        <v>6596</v>
      </c>
      <c r="E28" s="42">
        <f t="shared" si="7"/>
        <v>51416.288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22.161999999999999</v>
      </c>
      <c r="J28" s="36">
        <f t="shared" si="4"/>
        <v>51438.45</v>
      </c>
    </row>
    <row r="29" spans="2:16" s="11" customFormat="1" x14ac:dyDescent="0.2">
      <c r="B29" s="43" t="s">
        <v>15</v>
      </c>
      <c r="C29" s="12">
        <v>5188</v>
      </c>
      <c r="D29" s="12">
        <v>2660</v>
      </c>
      <c r="E29" s="12">
        <v>31510.940000000006</v>
      </c>
      <c r="F29" s="38">
        <v>0</v>
      </c>
      <c r="G29" s="39">
        <v>0</v>
      </c>
      <c r="H29" s="38">
        <v>0</v>
      </c>
      <c r="I29" s="38">
        <v>22.161999999999999</v>
      </c>
      <c r="J29" s="36">
        <f t="shared" si="4"/>
        <v>31533.102000000006</v>
      </c>
      <c r="P29" s="40"/>
    </row>
    <row r="30" spans="2:16" s="11" customFormat="1" x14ac:dyDescent="0.2">
      <c r="B30" s="43" t="s">
        <v>16</v>
      </c>
      <c r="C30" s="12">
        <v>7528</v>
      </c>
      <c r="D30" s="12">
        <v>3936</v>
      </c>
      <c r="E30" s="12">
        <v>19905.347999999998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19905.347999999998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450</v>
      </c>
      <c r="D32" s="36">
        <f t="shared" si="8"/>
        <v>261</v>
      </c>
      <c r="E32" s="36">
        <f>E33</f>
        <v>2210.3770000000004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2210.3770000000004</v>
      </c>
      <c r="P32" s="40"/>
    </row>
    <row r="33" spans="1:18" s="11" customFormat="1" x14ac:dyDescent="0.2">
      <c r="A33" s="40"/>
      <c r="B33" s="43" t="s">
        <v>19</v>
      </c>
      <c r="C33" s="12">
        <v>450</v>
      </c>
      <c r="D33" s="12">
        <v>261</v>
      </c>
      <c r="E33" s="12">
        <v>2210.3770000000004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2210.3770000000004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3" zoomScale="110" zoomScaleNormal="110" zoomScaleSheetLayoutView="100" workbookViewId="0">
      <selection activeCell="E61" sqref="E61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2767</v>
      </c>
      <c r="D19" s="25">
        <f t="shared" si="0"/>
        <v>1477</v>
      </c>
      <c r="E19" s="25">
        <f t="shared" si="0"/>
        <v>5485.21</v>
      </c>
      <c r="F19" s="25">
        <f t="shared" si="0"/>
        <v>16576.133000000002</v>
      </c>
      <c r="G19" s="25">
        <f t="shared" si="0"/>
        <v>0</v>
      </c>
      <c r="H19" s="25">
        <f t="shared" si="0"/>
        <v>57371.293999999994</v>
      </c>
      <c r="I19" s="25">
        <f t="shared" si="0"/>
        <v>267</v>
      </c>
      <c r="J19" s="25">
        <f>SUM(E19:I19)</f>
        <v>79699.636999999988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2767</v>
      </c>
      <c r="D22" s="34">
        <f t="shared" si="1"/>
        <v>1477</v>
      </c>
      <c r="E22" s="34">
        <f t="shared" si="1"/>
        <v>5485.21</v>
      </c>
      <c r="F22" s="34">
        <f t="shared" si="1"/>
        <v>16431.133000000002</v>
      </c>
      <c r="G22" s="34">
        <f t="shared" si="1"/>
        <v>0</v>
      </c>
      <c r="H22" s="34">
        <f t="shared" si="1"/>
        <v>57364.293999999994</v>
      </c>
      <c r="I22" s="34">
        <f t="shared" si="1"/>
        <v>267</v>
      </c>
      <c r="J22" s="35">
        <f t="shared" si="1"/>
        <v>79547.636999999988</v>
      </c>
      <c r="M22" s="19"/>
    </row>
    <row r="23" spans="2:16" ht="12.75" x14ac:dyDescent="0.2">
      <c r="B23" s="62" t="s">
        <v>9</v>
      </c>
      <c r="C23" s="63">
        <f>C24+C28+C34+C36+C32+C26</f>
        <v>1967</v>
      </c>
      <c r="D23" s="63">
        <f t="shared" ref="D23:F23" si="2">D24+D28+D34+D36+D32+D26</f>
        <v>1077</v>
      </c>
      <c r="E23" s="63">
        <f t="shared" si="2"/>
        <v>203.22</v>
      </c>
      <c r="F23" s="63">
        <f t="shared" si="2"/>
        <v>1114.8530000000001</v>
      </c>
      <c r="G23" s="63">
        <f>G24+G28+G34+G36+G32+G26</f>
        <v>0</v>
      </c>
      <c r="H23" s="63">
        <f t="shared" ref="H23:I23" si="3">H24+H28+H34+H36+H32+H26</f>
        <v>51276.253999999994</v>
      </c>
      <c r="I23" s="63">
        <f t="shared" si="3"/>
        <v>0</v>
      </c>
      <c r="J23" s="64">
        <f t="shared" ref="J23:J43" si="4">SUM(E23:I23)</f>
        <v>52594.32699999999</v>
      </c>
      <c r="M23" s="19"/>
    </row>
    <row r="24" spans="2:16" ht="12.75" x14ac:dyDescent="0.2">
      <c r="B24" s="10" t="s">
        <v>10</v>
      </c>
      <c r="C24" s="36">
        <f t="shared" ref="C24:I24" si="5">C25</f>
        <v>640</v>
      </c>
      <c r="D24" s="36">
        <f t="shared" si="5"/>
        <v>358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>
        <v>640</v>
      </c>
      <c r="D25" s="12">
        <v>358</v>
      </c>
      <c r="E25" s="12">
        <v>0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1326</v>
      </c>
      <c r="D28" s="42">
        <f t="shared" si="7"/>
        <v>718</v>
      </c>
      <c r="E28" s="42">
        <f t="shared" si="7"/>
        <v>175.66</v>
      </c>
      <c r="F28" s="42">
        <f t="shared" si="7"/>
        <v>0</v>
      </c>
      <c r="G28" s="42">
        <f t="shared" si="7"/>
        <v>0</v>
      </c>
      <c r="H28" s="42">
        <f t="shared" si="7"/>
        <v>34995.935999999994</v>
      </c>
      <c r="I28" s="42">
        <f t="shared" si="7"/>
        <v>0</v>
      </c>
      <c r="J28" s="36">
        <f t="shared" si="4"/>
        <v>35171.595999999998</v>
      </c>
    </row>
    <row r="29" spans="2:16" s="11" customFormat="1" x14ac:dyDescent="0.2">
      <c r="B29" s="43" t="s">
        <v>15</v>
      </c>
      <c r="C29" s="12">
        <v>1326</v>
      </c>
      <c r="D29" s="12">
        <v>718</v>
      </c>
      <c r="E29" s="12">
        <v>175.66</v>
      </c>
      <c r="F29" s="38">
        <v>0</v>
      </c>
      <c r="G29" s="39">
        <v>0</v>
      </c>
      <c r="H29" s="38">
        <v>34995.935999999994</v>
      </c>
      <c r="I29" s="38">
        <v>0</v>
      </c>
      <c r="J29" s="36">
        <f t="shared" si="4"/>
        <v>35171.595999999998</v>
      </c>
      <c r="P29" s="40"/>
    </row>
    <row r="30" spans="2:16" s="11" customFormat="1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</v>
      </c>
      <c r="D34" s="36">
        <f t="shared" si="9"/>
        <v>1</v>
      </c>
      <c r="E34" s="36">
        <f t="shared" si="9"/>
        <v>27.56</v>
      </c>
      <c r="F34" s="36">
        <f t="shared" si="9"/>
        <v>1027.8530000000001</v>
      </c>
      <c r="G34" s="36">
        <f t="shared" si="9"/>
        <v>0</v>
      </c>
      <c r="H34" s="36">
        <f t="shared" si="9"/>
        <v>16040.317999999999</v>
      </c>
      <c r="I34" s="36">
        <f t="shared" si="9"/>
        <v>0</v>
      </c>
      <c r="J34" s="36">
        <f t="shared" si="4"/>
        <v>17095.731</v>
      </c>
      <c r="P34" s="40"/>
    </row>
    <row r="35" spans="1:18" s="11" customFormat="1" x14ac:dyDescent="0.2">
      <c r="B35" s="41" t="s">
        <v>21</v>
      </c>
      <c r="C35" s="12">
        <v>1</v>
      </c>
      <c r="D35" s="12">
        <v>1</v>
      </c>
      <c r="E35" s="12">
        <v>27.56</v>
      </c>
      <c r="F35" s="38">
        <v>1027.8530000000001</v>
      </c>
      <c r="G35" s="39">
        <v>0</v>
      </c>
      <c r="H35" s="38">
        <v>16040.317999999999</v>
      </c>
      <c r="I35" s="38">
        <v>0</v>
      </c>
      <c r="J35" s="36">
        <f t="shared" si="4"/>
        <v>17095.731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87</v>
      </c>
      <c r="G36" s="36">
        <f>G37</f>
        <v>0</v>
      </c>
      <c r="H36" s="36">
        <f>H37</f>
        <v>240</v>
      </c>
      <c r="I36" s="36">
        <f>I37</f>
        <v>0</v>
      </c>
      <c r="J36" s="36">
        <f t="shared" si="4"/>
        <v>327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87</v>
      </c>
      <c r="G37" s="39">
        <v>0</v>
      </c>
      <c r="H37" s="38">
        <v>240</v>
      </c>
      <c r="I37" s="38">
        <v>0</v>
      </c>
      <c r="J37" s="36">
        <f t="shared" si="4"/>
        <v>327</v>
      </c>
      <c r="P37" s="40"/>
    </row>
    <row r="38" spans="1:18" ht="12.75" x14ac:dyDescent="0.2">
      <c r="B38" s="62" t="s">
        <v>24</v>
      </c>
      <c r="C38" s="63">
        <f>C39+C41+C44</f>
        <v>800</v>
      </c>
      <c r="D38" s="63">
        <f>D39+D41+D44</f>
        <v>400</v>
      </c>
      <c r="E38" s="63">
        <f>E39+E41+E44</f>
        <v>5281.99</v>
      </c>
      <c r="F38" s="63">
        <f>F39+F41+F44</f>
        <v>15316.28</v>
      </c>
      <c r="G38" s="63">
        <f t="shared" ref="G38:I38" si="11">G39+G41+G44</f>
        <v>0</v>
      </c>
      <c r="H38" s="63">
        <f t="shared" si="11"/>
        <v>6088.04</v>
      </c>
      <c r="I38" s="63">
        <f t="shared" si="11"/>
        <v>267</v>
      </c>
      <c r="J38" s="63">
        <f>SUM(E38:I38)</f>
        <v>26953.31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5368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5368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5368</v>
      </c>
      <c r="G40" s="39">
        <v>0</v>
      </c>
      <c r="H40" s="38">
        <v>0</v>
      </c>
      <c r="I40" s="38">
        <v>0</v>
      </c>
      <c r="J40" s="36">
        <f t="shared" si="4"/>
        <v>5368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30</v>
      </c>
      <c r="D41" s="42">
        <f t="shared" si="13"/>
        <v>15</v>
      </c>
      <c r="E41" s="42">
        <f t="shared" si="13"/>
        <v>308.99</v>
      </c>
      <c r="F41" s="42">
        <f t="shared" si="13"/>
        <v>8161.1799999999994</v>
      </c>
      <c r="G41" s="42">
        <f t="shared" si="13"/>
        <v>0</v>
      </c>
      <c r="H41" s="42">
        <f t="shared" si="13"/>
        <v>0</v>
      </c>
      <c r="I41" s="42">
        <f t="shared" si="13"/>
        <v>267</v>
      </c>
      <c r="J41" s="36">
        <f t="shared" si="4"/>
        <v>8737.17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6107</v>
      </c>
      <c r="G42" s="39">
        <v>0</v>
      </c>
      <c r="H42" s="38">
        <v>0</v>
      </c>
      <c r="I42" s="38">
        <v>267</v>
      </c>
      <c r="J42" s="36">
        <f t="shared" si="4"/>
        <v>6374</v>
      </c>
      <c r="P42" s="40"/>
    </row>
    <row r="43" spans="1:18" s="11" customFormat="1" x14ac:dyDescent="0.2">
      <c r="B43" s="43" t="s">
        <v>29</v>
      </c>
      <c r="C43" s="12">
        <v>30</v>
      </c>
      <c r="D43" s="12">
        <v>15</v>
      </c>
      <c r="E43" s="12">
        <v>308.99</v>
      </c>
      <c r="F43" s="38">
        <v>2054.1799999999994</v>
      </c>
      <c r="G43" s="39">
        <v>0</v>
      </c>
      <c r="H43" s="38">
        <v>0</v>
      </c>
      <c r="I43" s="38">
        <v>0</v>
      </c>
      <c r="J43" s="36">
        <f t="shared" si="4"/>
        <v>2363.1699999999992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770</v>
      </c>
      <c r="D44" s="36">
        <f t="shared" si="14"/>
        <v>385</v>
      </c>
      <c r="E44" s="36">
        <f>E45</f>
        <v>4973</v>
      </c>
      <c r="F44" s="36">
        <f>F45</f>
        <v>1787.1</v>
      </c>
      <c r="G44" s="36">
        <f>G45</f>
        <v>0</v>
      </c>
      <c r="H44" s="36">
        <f>H45</f>
        <v>6088.04</v>
      </c>
      <c r="I44" s="36">
        <f>I45</f>
        <v>0</v>
      </c>
      <c r="J44" s="36">
        <f>SUM(E44:I44)</f>
        <v>12848.14</v>
      </c>
      <c r="P44" s="40"/>
    </row>
    <row r="45" spans="1:18" s="11" customFormat="1" ht="12.75" thickBot="1" x14ac:dyDescent="0.25">
      <c r="B45" s="45" t="s">
        <v>41</v>
      </c>
      <c r="C45" s="12">
        <v>770</v>
      </c>
      <c r="D45" s="12">
        <v>385</v>
      </c>
      <c r="E45" s="12">
        <v>4973</v>
      </c>
      <c r="F45" s="46">
        <v>1787.1</v>
      </c>
      <c r="G45" s="47">
        <v>0</v>
      </c>
      <c r="H45" s="39">
        <v>6088.04</v>
      </c>
      <c r="I45" s="46">
        <v>0</v>
      </c>
      <c r="J45" s="48">
        <f>SUM(E45:I45)</f>
        <v>12848.14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145</v>
      </c>
      <c r="G47" s="51">
        <f t="shared" si="15"/>
        <v>0</v>
      </c>
      <c r="H47" s="51">
        <f t="shared" si="15"/>
        <v>7</v>
      </c>
      <c r="I47" s="35">
        <f t="shared" si="15"/>
        <v>0</v>
      </c>
      <c r="J47" s="51">
        <f>SUM(E47:I47)</f>
        <v>152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145</v>
      </c>
      <c r="G48" s="60">
        <f t="shared" si="16"/>
        <v>0</v>
      </c>
      <c r="H48" s="60">
        <f t="shared" si="16"/>
        <v>7</v>
      </c>
      <c r="I48" s="60">
        <f t="shared" si="16"/>
        <v>0</v>
      </c>
      <c r="J48" s="60">
        <f t="shared" si="16"/>
        <v>152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56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56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56</v>
      </c>
      <c r="G54" s="12">
        <v>0</v>
      </c>
      <c r="H54" s="12">
        <v>0</v>
      </c>
      <c r="I54" s="12">
        <v>0</v>
      </c>
      <c r="J54" s="51">
        <f>SUM(E54:I54)</f>
        <v>56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89</v>
      </c>
      <c r="G55" s="36">
        <f t="shared" si="22"/>
        <v>0</v>
      </c>
      <c r="H55" s="36">
        <f t="shared" si="22"/>
        <v>7</v>
      </c>
      <c r="I55" s="36">
        <f t="shared" si="22"/>
        <v>0</v>
      </c>
      <c r="J55" s="51">
        <f>SUM(E55:I55)</f>
        <v>96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89</v>
      </c>
      <c r="G56" s="12">
        <v>0</v>
      </c>
      <c r="H56" s="12">
        <v>7</v>
      </c>
      <c r="I56" s="12">
        <v>0</v>
      </c>
      <c r="J56" s="51">
        <f>SUM(E56:I56)</f>
        <v>96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2024-08-28T15:36:24Z</dcterms:modified>
</cp:coreProperties>
</file>