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4\11 NOVIEMBRE 2024\"/>
    </mc:Choice>
  </mc:AlternateContent>
  <xr:revisionPtr revIDLastSave="0" documentId="13_ncr:1_{42413767-C279-4FFB-B064-70B76089A18F}" xr6:coauthVersionLast="47" xr6:coauthVersionMax="47" xr10:uidLastSave="{00000000-0000-0000-0000-000000000000}"/>
  <bookViews>
    <workbookView xWindow="-108" yWindow="-108" windowWidth="23256" windowHeight="13896" tabRatio="820" activeTab="3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9" l="1"/>
  <c r="N55" i="9"/>
  <c r="N56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M32" i="9"/>
  <c r="M33" i="9"/>
  <c r="M34" i="9"/>
  <c r="M35" i="9"/>
  <c r="M36" i="9"/>
  <c r="M37" i="9"/>
  <c r="M38" i="9"/>
  <c r="M41" i="9"/>
  <c r="M43" i="9"/>
  <c r="M44" i="9"/>
  <c r="M45" i="9"/>
  <c r="J59" i="10" l="1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F51" i="10"/>
  <c r="E51" i="10"/>
  <c r="J51" i="10" s="1"/>
  <c r="D51" i="10"/>
  <c r="C51" i="10"/>
  <c r="J50" i="10"/>
  <c r="I49" i="10"/>
  <c r="I48" i="10" s="1"/>
  <c r="I47" i="10" s="1"/>
  <c r="H49" i="10"/>
  <c r="G49" i="10"/>
  <c r="F49" i="10"/>
  <c r="E49" i="10"/>
  <c r="J49" i="10" s="1"/>
  <c r="D49" i="10"/>
  <c r="C49" i="10"/>
  <c r="J45" i="10"/>
  <c r="I44" i="10"/>
  <c r="H44" i="10"/>
  <c r="G44" i="10"/>
  <c r="F44" i="10"/>
  <c r="E44" i="10"/>
  <c r="D44" i="10"/>
  <c r="C44" i="10"/>
  <c r="J43" i="10"/>
  <c r="J42" i="10"/>
  <c r="I41" i="10"/>
  <c r="H41" i="10"/>
  <c r="G41" i="10"/>
  <c r="F41" i="10"/>
  <c r="E41" i="10"/>
  <c r="D41" i="10"/>
  <c r="C41" i="10"/>
  <c r="J40" i="10"/>
  <c r="I39" i="10"/>
  <c r="H39" i="10"/>
  <c r="G39" i="10"/>
  <c r="F39" i="10"/>
  <c r="E39" i="10"/>
  <c r="D39" i="10"/>
  <c r="C39" i="10"/>
  <c r="G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H28" i="10"/>
  <c r="G28" i="10"/>
  <c r="F28" i="10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D24" i="10"/>
  <c r="C24" i="10"/>
  <c r="I23" i="10"/>
  <c r="E23" i="10"/>
  <c r="J55" i="10" l="1"/>
  <c r="C48" i="10"/>
  <c r="C47" i="10" s="1"/>
  <c r="G48" i="10"/>
  <c r="G47" i="10" s="1"/>
  <c r="D48" i="10"/>
  <c r="D47" i="10" s="1"/>
  <c r="E48" i="10"/>
  <c r="E47" i="10" s="1"/>
  <c r="C38" i="10"/>
  <c r="D38" i="10"/>
  <c r="I38" i="10"/>
  <c r="H38" i="10"/>
  <c r="H48" i="10"/>
  <c r="H47" i="10" s="1"/>
  <c r="J28" i="10"/>
  <c r="J34" i="10"/>
  <c r="F38" i="10"/>
  <c r="J38" i="10" s="1"/>
  <c r="F48" i="10"/>
  <c r="F47" i="10" s="1"/>
  <c r="E38" i="10"/>
  <c r="J44" i="10"/>
  <c r="I22" i="10"/>
  <c r="I19" i="10" s="1"/>
  <c r="H23" i="10"/>
  <c r="H22" i="10" s="1"/>
  <c r="G23" i="10"/>
  <c r="G22" i="10" s="1"/>
  <c r="G19" i="10" s="1"/>
  <c r="J24" i="10"/>
  <c r="F23" i="10"/>
  <c r="J39" i="10"/>
  <c r="J41" i="10"/>
  <c r="D23" i="10"/>
  <c r="D22" i="10" s="1"/>
  <c r="D19" i="10" s="1"/>
  <c r="C23" i="10"/>
  <c r="C22" i="10" s="1"/>
  <c r="J36" i="10"/>
  <c r="J53" i="10"/>
  <c r="J48" i="10" s="1"/>
  <c r="E22" i="10"/>
  <c r="C19" i="10" l="1"/>
  <c r="E19" i="10"/>
  <c r="H19" i="10"/>
  <c r="J47" i="10"/>
  <c r="J23" i="10"/>
  <c r="J22" i="10" s="1"/>
  <c r="F22" i="10"/>
  <c r="F19" i="10" s="1"/>
  <c r="J19" i="10" s="1"/>
  <c r="C49" i="6" l="1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J53" i="6" s="1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D48" i="6" l="1"/>
  <c r="J55" i="6"/>
  <c r="F48" i="6"/>
  <c r="F47" i="6" s="1"/>
  <c r="J51" i="6"/>
  <c r="I48" i="6"/>
  <c r="I47" i="6" s="1"/>
  <c r="E48" i="6"/>
  <c r="E47" i="6" s="1"/>
  <c r="H48" i="6"/>
  <c r="H47" i="6" s="1"/>
  <c r="G48" i="6"/>
  <c r="C48" i="6"/>
  <c r="D47" i="6"/>
  <c r="G47" i="6"/>
  <c r="C47" i="6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H48" i="7" s="1"/>
  <c r="H47" i="7" s="1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L32" i="9"/>
  <c r="K32" i="9"/>
  <c r="I32" i="9"/>
  <c r="H32" i="9"/>
  <c r="G32" i="9"/>
  <c r="F32" i="9"/>
  <c r="E32" i="9"/>
  <c r="D32" i="9"/>
  <c r="C32" i="9"/>
  <c r="J31" i="9"/>
  <c r="J30" i="9"/>
  <c r="N30" i="9" s="1"/>
  <c r="M29" i="9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I38" i="9" l="1"/>
  <c r="K38" i="9"/>
  <c r="C38" i="9"/>
  <c r="C48" i="9"/>
  <c r="C47" i="9" s="1"/>
  <c r="M24" i="9"/>
  <c r="I23" i="9"/>
  <c r="J26" i="9"/>
  <c r="N26" i="9" s="1"/>
  <c r="J24" i="9"/>
  <c r="N24" i="9" s="1"/>
  <c r="L38" i="9"/>
  <c r="L23" i="9"/>
  <c r="M28" i="9"/>
  <c r="K23" i="9"/>
  <c r="J36" i="9"/>
  <c r="F23" i="9"/>
  <c r="J34" i="9"/>
  <c r="J32" i="9"/>
  <c r="N32" i="9" s="1"/>
  <c r="C23" i="9"/>
  <c r="G23" i="9"/>
  <c r="G22" i="9" s="1"/>
  <c r="D23" i="9"/>
  <c r="H23" i="9"/>
  <c r="J28" i="9"/>
  <c r="N28" i="9" s="1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K48" i="9"/>
  <c r="K47" i="9" s="1"/>
  <c r="D48" i="9"/>
  <c r="D47" i="9" s="1"/>
  <c r="H48" i="9"/>
  <c r="H47" i="9" s="1"/>
  <c r="J55" i="9"/>
  <c r="L48" i="9"/>
  <c r="L47" i="9" s="1"/>
  <c r="J57" i="9"/>
  <c r="J58" i="9"/>
  <c r="F38" i="9"/>
  <c r="F48" i="9"/>
  <c r="F47" i="9" s="1"/>
  <c r="E23" i="9"/>
  <c r="K22" i="9" l="1"/>
  <c r="I22" i="9"/>
  <c r="C22" i="9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N47" i="9" s="1"/>
  <c r="J48" i="9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<sst xmlns="http://schemas.openxmlformats.org/spreadsheetml/2006/main" count="358" uniqueCount="59">
  <si>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</si>
  <si>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</si>
  <si>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</si>
  <si>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</si>
  <si>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</si>
  <si>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</si>
  <si>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</si>
  <si>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</si>
  <si>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</si>
  <si>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</si>
  <si>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</si>
  <si>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</si>
  <si>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</si>
  <si>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</si>
  <si>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</si>
  <si>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</si>
  <si>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</si>
  <si>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</si>
  <si>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</si>
  <si>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</si>
  <si>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</si>
  <si>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</si>
  <si>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</si>
  <si>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</si>
  <si>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</si>
  <si>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</si>
  <si>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</si>
  <si>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</si>
  <si>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</si>
  <si>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</si>
  <si>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</si>
  <si>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</si>
  <si>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</si>
  <si>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</si>
  <si>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</si>
  <si>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</si>
  <si>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</si>
  <si>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</si>
  <si>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</si>
  <si>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</si>
  <si>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</si>
  <si>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</si>
  <si>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</si>
  <si>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</si>
  <si>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</si>
  <si>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</si>
  <si>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</si>
  <si>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</si>
  <si>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</si>
  <si>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(Nov-24)</t>
  </si>
  <si>
    <t>Unidades
(Nov-24)</t>
  </si>
  <si>
    <t>TM
(Nov-24)</t>
  </si>
  <si>
    <t>Total
TM
(Nov-24)</t>
  </si>
  <si>
    <t>TOTAL
TEUS
(Nov-23)</t>
  </si>
  <si>
    <t>TOTAL
TM
(Nov-23)</t>
  </si>
  <si>
    <t>%
VARIACIÓN TEUS
(Nov -2024/2023)</t>
  </si>
  <si>
    <t>%
VARIACIÓN TM 
(Nov - 2024/2023)</t>
  </si>
  <si>
    <t>Elaborado por el Área de Estadísticas - DOMA, diciembre 2024.</t>
  </si>
  <si>
    <t>Elaborado por el Área de Estadísticas - DOMA,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</si>
</sst>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NOVIEMBRE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NOVIEMBRE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NOVIEMBRE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NOVIEMBRE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NOVIEMBRE 2024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NOVIEMBRE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opLeftCell="A24" zoomScale="90" zoomScaleNormal="90" zoomScaleSheetLayoutView="100" workbookViewId="0">
      <selection activeCell="N51" sqref="N51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22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48</v>
      </c>
    </row>
    <row r="10" spans="2:14" ht="12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  <c r="K15" s="80" t="s">
        <v>53</v>
      </c>
      <c r="L15" s="80" t="s">
        <v>54</v>
      </c>
      <c r="M15" s="83" t="s">
        <v>55</v>
      </c>
      <c r="N15" s="83" t="s">
        <v>56</v>
      </c>
    </row>
    <row r="16" spans="2:14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4" t="s">
        <v>6</v>
      </c>
      <c r="C19" s="25">
        <f t="shared" ref="C19:I19" si="0">+C22+C47</f>
        <v>343810</v>
      </c>
      <c r="D19" s="25">
        <f t="shared" si="0"/>
        <v>196200</v>
      </c>
      <c r="E19" s="25">
        <f t="shared" si="0"/>
        <v>3061534.2805600008</v>
      </c>
      <c r="F19" s="25">
        <f t="shared" si="0"/>
        <v>275552.34199999995</v>
      </c>
      <c r="G19" s="25">
        <f t="shared" si="0"/>
        <v>2143389.2799999998</v>
      </c>
      <c r="H19" s="25">
        <f t="shared" si="0"/>
        <v>246993.242</v>
      </c>
      <c r="I19" s="25">
        <f t="shared" si="0"/>
        <v>22170.459999999995</v>
      </c>
      <c r="J19" s="25">
        <f>SUM(E19:I19)</f>
        <v>5749639.6045600008</v>
      </c>
      <c r="K19" s="55">
        <f>+K22+K47</f>
        <v>266873</v>
      </c>
      <c r="L19" s="55">
        <f>+L22+L47</f>
        <v>4520444.4994999999</v>
      </c>
      <c r="M19" s="66">
        <f>(C19/K19)-1</f>
        <v>0.2882906850824174</v>
      </c>
      <c r="N19" s="67">
        <f>(J19/L19)-1</f>
        <v>0.27191907901887968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8" thickBot="1" x14ac:dyDescent="0.25">
      <c r="B22" s="33" t="s">
        <v>8</v>
      </c>
      <c r="C22" s="34">
        <f t="shared" ref="C22:L22" si="1">+C23+C38</f>
        <v>343810</v>
      </c>
      <c r="D22" s="34">
        <f t="shared" si="1"/>
        <v>196200</v>
      </c>
      <c r="E22" s="34">
        <f t="shared" si="1"/>
        <v>3061534.2805600008</v>
      </c>
      <c r="F22" s="34">
        <f t="shared" si="1"/>
        <v>274220.34199999995</v>
      </c>
      <c r="G22" s="34">
        <f t="shared" si="1"/>
        <v>2143389.2799999998</v>
      </c>
      <c r="H22" s="34">
        <f t="shared" si="1"/>
        <v>246909.242</v>
      </c>
      <c r="I22" s="34">
        <f t="shared" si="1"/>
        <v>22170.459999999995</v>
      </c>
      <c r="J22" s="35">
        <f t="shared" si="1"/>
        <v>5748223.6045599999</v>
      </c>
      <c r="K22" s="56">
        <f t="shared" si="1"/>
        <v>266873</v>
      </c>
      <c r="L22" s="56">
        <f t="shared" si="1"/>
        <v>4515817.2795000002</v>
      </c>
      <c r="M22" s="68">
        <f>(C22/K22)-1</f>
        <v>0.2882906850824174</v>
      </c>
      <c r="N22" s="68">
        <f>(J22/L22)-1</f>
        <v>0.27290881113694088</v>
      </c>
      <c r="Q22" s="19"/>
    </row>
    <row r="23" spans="2:20" ht="13.8" thickBot="1" x14ac:dyDescent="0.3">
      <c r="B23" s="62" t="s">
        <v>9</v>
      </c>
      <c r="C23" s="63">
        <f>C24+C28+C34+C36+C32+C26</f>
        <v>342940</v>
      </c>
      <c r="D23" s="63">
        <f t="shared" ref="D23:F23" si="2">D24+D28+D34+D36+D32+D26</f>
        <v>195765</v>
      </c>
      <c r="E23" s="63">
        <f t="shared" si="2"/>
        <v>3053647.1205600007</v>
      </c>
      <c r="F23" s="63">
        <f t="shared" si="2"/>
        <v>254576.81199999998</v>
      </c>
      <c r="G23" s="63">
        <f>G24+G28+G34+G36+G32+G26</f>
        <v>2143389.2799999998</v>
      </c>
      <c r="H23" s="63">
        <f t="shared" ref="H23:I23" si="3">H24+H28+H34+H36+H32+H26</f>
        <v>238436.902</v>
      </c>
      <c r="I23" s="63">
        <f t="shared" si="3"/>
        <v>21962.459999999995</v>
      </c>
      <c r="J23" s="64">
        <f t="shared" ref="J23:J43" si="4">SUM(E23:I23)</f>
        <v>5712012.5745599996</v>
      </c>
      <c r="K23" s="57">
        <f>K24+K28+K32+K34+K36+K26</f>
        <v>266018</v>
      </c>
      <c r="L23" s="57">
        <f>L24+L28+L32+L34+L36+L26</f>
        <v>4477912.7395000001</v>
      </c>
      <c r="M23" s="68">
        <f t="shared" ref="M23:M59" si="5">(C23/K23)-1</f>
        <v>0.28916088384996508</v>
      </c>
      <c r="N23" s="68">
        <f t="shared" ref="N23:N59" si="6">(J23/L23)-1</f>
        <v>0.27559711563244926</v>
      </c>
      <c r="Q23" s="19"/>
    </row>
    <row r="24" spans="2:20" ht="13.8" thickBot="1" x14ac:dyDescent="0.25">
      <c r="B24" s="10" t="s">
        <v>10</v>
      </c>
      <c r="C24" s="36">
        <f t="shared" ref="C24:I24" si="7">C25</f>
        <v>56569</v>
      </c>
      <c r="D24" s="36">
        <f t="shared" si="7"/>
        <v>29541</v>
      </c>
      <c r="E24" s="36">
        <f t="shared" si="7"/>
        <v>292905.27400000009</v>
      </c>
      <c r="F24" s="36">
        <f t="shared" si="7"/>
        <v>4483.09</v>
      </c>
      <c r="G24" s="36">
        <f t="shared" si="7"/>
        <v>56323.82</v>
      </c>
      <c r="H24" s="36">
        <f t="shared" si="7"/>
        <v>8025.6480000000001</v>
      </c>
      <c r="I24" s="36">
        <f t="shared" si="7"/>
        <v>0</v>
      </c>
      <c r="J24" s="36">
        <f t="shared" si="4"/>
        <v>361737.83200000011</v>
      </c>
      <c r="K24" s="57">
        <f>K25</f>
        <v>38108</v>
      </c>
      <c r="L24" s="57">
        <f>L25</f>
        <v>256107.41399999999</v>
      </c>
      <c r="M24" s="68">
        <f t="shared" si="5"/>
        <v>0.48443896294741262</v>
      </c>
      <c r="N24" s="68">
        <f t="shared" si="6"/>
        <v>0.4124457638699992</v>
      </c>
      <c r="Q24" s="19"/>
    </row>
    <row r="25" spans="2:20" s="11" customFormat="1" ht="12.6" thickBot="1" x14ac:dyDescent="0.25">
      <c r="B25" s="37" t="s">
        <v>11</v>
      </c>
      <c r="C25" s="12">
        <v>56569</v>
      </c>
      <c r="D25" s="12">
        <v>29541</v>
      </c>
      <c r="E25" s="12">
        <v>292905.27400000009</v>
      </c>
      <c r="F25" s="38">
        <v>4483.09</v>
      </c>
      <c r="G25" s="39">
        <v>56323.82</v>
      </c>
      <c r="H25" s="38">
        <v>8025.6480000000001</v>
      </c>
      <c r="I25" s="38">
        <v>0</v>
      </c>
      <c r="J25" s="36">
        <f t="shared" si="4"/>
        <v>361737.83200000011</v>
      </c>
      <c r="K25" s="58">
        <v>38108</v>
      </c>
      <c r="L25" s="58">
        <v>256107.41399999999</v>
      </c>
      <c r="M25" s="68">
        <f t="shared" si="5"/>
        <v>0.48443896294741262</v>
      </c>
      <c r="N25" s="68">
        <f t="shared" si="6"/>
        <v>0.4124457638699992</v>
      </c>
      <c r="T25" s="40"/>
    </row>
    <row r="26" spans="2:20" s="11" customFormat="1" ht="13.8" thickBot="1" x14ac:dyDescent="0.25">
      <c r="B26" s="10" t="s">
        <v>12</v>
      </c>
      <c r="C26" s="36">
        <f t="shared" ref="C26:D26" si="8">C27</f>
        <v>535</v>
      </c>
      <c r="D26" s="36">
        <f t="shared" si="8"/>
        <v>270</v>
      </c>
      <c r="E26" s="36">
        <f>E27</f>
        <v>2831.8649999999998</v>
      </c>
      <c r="F26" s="36">
        <f>F27</f>
        <v>240.75</v>
      </c>
      <c r="G26" s="36">
        <f>G27</f>
        <v>430930.51</v>
      </c>
      <c r="H26" s="36">
        <f>H27</f>
        <v>0</v>
      </c>
      <c r="I26" s="36">
        <f>I27</f>
        <v>0</v>
      </c>
      <c r="J26" s="36">
        <f t="shared" si="4"/>
        <v>434003.125</v>
      </c>
      <c r="K26" s="57">
        <f>K27</f>
        <v>0</v>
      </c>
      <c r="L26" s="57">
        <f>L27</f>
        <v>352811.85499999998</v>
      </c>
      <c r="M26" s="68" t="s">
        <v>13</v>
      </c>
      <c r="N26" s="68">
        <f t="shared" si="6"/>
        <v>0.2301262524185872</v>
      </c>
      <c r="T26" s="40"/>
    </row>
    <row r="27" spans="2:20" s="40" customFormat="1" ht="12.6" thickBot="1" x14ac:dyDescent="0.25">
      <c r="B27" s="41" t="s">
        <v>40</v>
      </c>
      <c r="C27" s="12">
        <v>535</v>
      </c>
      <c r="D27" s="12">
        <v>270</v>
      </c>
      <c r="E27" s="39">
        <v>2831.8649999999998</v>
      </c>
      <c r="F27" s="38">
        <v>240.75</v>
      </c>
      <c r="G27" s="39">
        <v>430930.51</v>
      </c>
      <c r="H27" s="38"/>
      <c r="I27" s="38">
        <v>0</v>
      </c>
      <c r="J27" s="36">
        <f t="shared" si="4"/>
        <v>434003.125</v>
      </c>
      <c r="K27" s="58">
        <v>0</v>
      </c>
      <c r="L27" s="58">
        <v>352811.85499999998</v>
      </c>
      <c r="M27" s="68" t="s">
        <v>13</v>
      </c>
      <c r="N27" s="68">
        <f t="shared" si="6"/>
        <v>0.2301262524185872</v>
      </c>
    </row>
    <row r="28" spans="2:20" ht="13.8" thickBot="1" x14ac:dyDescent="0.25">
      <c r="B28" s="10" t="s">
        <v>14</v>
      </c>
      <c r="C28" s="42">
        <f t="shared" ref="C28:D28" si="9">SUM(C29:C31)</f>
        <v>277988</v>
      </c>
      <c r="D28" s="42">
        <f t="shared" si="9"/>
        <v>161832</v>
      </c>
      <c r="E28" s="42">
        <f t="shared" ref="E28:I28" si="10">SUM(E29:E31)</f>
        <v>2695524.4995600004</v>
      </c>
      <c r="F28" s="42">
        <f t="shared" si="10"/>
        <v>152987.28699999998</v>
      </c>
      <c r="G28" s="42">
        <f t="shared" si="10"/>
        <v>730734.76</v>
      </c>
      <c r="H28" s="42">
        <f t="shared" si="10"/>
        <v>200732.19400000002</v>
      </c>
      <c r="I28" s="42">
        <f t="shared" si="10"/>
        <v>20587.715999999997</v>
      </c>
      <c r="J28" s="36">
        <f t="shared" si="4"/>
        <v>3800566.4565600008</v>
      </c>
      <c r="K28" s="57">
        <f>SUM(K29:K31)</f>
        <v>218863</v>
      </c>
      <c r="L28" s="57">
        <f>SUM(L29:L31)</f>
        <v>2917698.0605000001</v>
      </c>
      <c r="M28" s="68">
        <f t="shared" si="5"/>
        <v>0.27014616449559781</v>
      </c>
      <c r="N28" s="68">
        <f t="shared" si="6"/>
        <v>0.30259073343206233</v>
      </c>
    </row>
    <row r="29" spans="2:20" s="11" customFormat="1" ht="12.6" thickBot="1" x14ac:dyDescent="0.25">
      <c r="B29" s="43" t="s">
        <v>15</v>
      </c>
      <c r="C29" s="12">
        <v>93811</v>
      </c>
      <c r="D29" s="12">
        <v>53452</v>
      </c>
      <c r="E29" s="12">
        <v>733453.10000000009</v>
      </c>
      <c r="F29" s="38">
        <v>152987.28699999998</v>
      </c>
      <c r="G29" s="39">
        <v>354152.1</v>
      </c>
      <c r="H29" s="38">
        <v>200732.19400000002</v>
      </c>
      <c r="I29" s="38">
        <v>20587.715999999997</v>
      </c>
      <c r="J29" s="36">
        <f t="shared" si="4"/>
        <v>1461912.3970000003</v>
      </c>
      <c r="K29" s="58">
        <v>84977</v>
      </c>
      <c r="L29" s="58">
        <v>1389519.77</v>
      </c>
      <c r="M29" s="68">
        <f t="shared" si="5"/>
        <v>0.103957541452393</v>
      </c>
      <c r="N29" s="68">
        <f t="shared" si="6"/>
        <v>5.2099026270061799E-2</v>
      </c>
      <c r="T29" s="40"/>
    </row>
    <row r="30" spans="2:20" s="11" customFormat="1" ht="12.6" thickBot="1" x14ac:dyDescent="0.25">
      <c r="B30" s="43" t="s">
        <v>16</v>
      </c>
      <c r="C30" s="12">
        <v>184177</v>
      </c>
      <c r="D30" s="12">
        <v>108380</v>
      </c>
      <c r="E30" s="12">
        <v>1962071.3995600003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1962071.3995600003</v>
      </c>
      <c r="K30" s="58">
        <v>133886</v>
      </c>
      <c r="L30" s="58">
        <v>1359589.2205000003</v>
      </c>
      <c r="M30" s="68">
        <f t="shared" si="5"/>
        <v>0.37562553216915884</v>
      </c>
      <c r="N30" s="68">
        <f t="shared" si="6"/>
        <v>0.44313544854263576</v>
      </c>
      <c r="T30" s="40"/>
    </row>
    <row r="31" spans="2:20" s="11" customFormat="1" ht="12.6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376582.66</v>
      </c>
      <c r="H31" s="38">
        <v>0</v>
      </c>
      <c r="I31" s="38">
        <v>0</v>
      </c>
      <c r="J31" s="36">
        <f t="shared" si="4"/>
        <v>376582.66</v>
      </c>
      <c r="K31" s="58">
        <v>0</v>
      </c>
      <c r="L31" s="58">
        <v>168589.07</v>
      </c>
      <c r="M31" s="68" t="s">
        <v>13</v>
      </c>
      <c r="N31" s="68" t="s">
        <v>39</v>
      </c>
      <c r="T31" s="40"/>
    </row>
    <row r="32" spans="2:20" s="11" customFormat="1" ht="13.8" thickBot="1" x14ac:dyDescent="0.25">
      <c r="B32" s="10" t="s">
        <v>18</v>
      </c>
      <c r="C32" s="36">
        <f t="shared" ref="C32:D32" si="11">C33</f>
        <v>6872</v>
      </c>
      <c r="D32" s="36">
        <f t="shared" si="11"/>
        <v>3456</v>
      </c>
      <c r="E32" s="36">
        <f>E33</f>
        <v>52143.437000000005</v>
      </c>
      <c r="F32" s="36">
        <f>F33</f>
        <v>19898.292000000001</v>
      </c>
      <c r="G32" s="36">
        <f>G33</f>
        <v>226640.43000000002</v>
      </c>
      <c r="H32" s="36">
        <f>H33</f>
        <v>0</v>
      </c>
      <c r="I32" s="36">
        <f>I33</f>
        <v>1374.7439999999999</v>
      </c>
      <c r="J32" s="36">
        <f t="shared" si="4"/>
        <v>300056.90300000005</v>
      </c>
      <c r="K32" s="57">
        <f>K33</f>
        <v>6867</v>
      </c>
      <c r="L32" s="57">
        <f>L33</f>
        <v>237358.67099999997</v>
      </c>
      <c r="M32" s="68">
        <f t="shared" si="5"/>
        <v>7.2811999417510265E-4</v>
      </c>
      <c r="N32" s="68">
        <f t="shared" si="6"/>
        <v>0.26414974323815654</v>
      </c>
      <c r="T32" s="40"/>
    </row>
    <row r="33" spans="1:22" s="11" customFormat="1" ht="12.6" thickBot="1" x14ac:dyDescent="0.25">
      <c r="A33" s="40"/>
      <c r="B33" s="43" t="s">
        <v>19</v>
      </c>
      <c r="C33" s="12">
        <v>6872</v>
      </c>
      <c r="D33" s="12">
        <v>3456</v>
      </c>
      <c r="E33" s="12">
        <v>52143.437000000005</v>
      </c>
      <c r="F33" s="38">
        <v>19898.292000000001</v>
      </c>
      <c r="G33" s="39">
        <v>226640.43000000002</v>
      </c>
      <c r="H33" s="38">
        <v>0</v>
      </c>
      <c r="I33" s="38">
        <v>1374.7439999999999</v>
      </c>
      <c r="J33" s="36">
        <f t="shared" si="4"/>
        <v>300056.90300000005</v>
      </c>
      <c r="K33" s="58">
        <v>6867</v>
      </c>
      <c r="L33" s="58">
        <v>237358.67099999997</v>
      </c>
      <c r="M33" s="68">
        <f t="shared" si="5"/>
        <v>7.2811999417510265E-4</v>
      </c>
      <c r="N33" s="68">
        <f t="shared" si="6"/>
        <v>0.26414974323815654</v>
      </c>
      <c r="T33" s="40"/>
    </row>
    <row r="34" spans="1:22" s="11" customFormat="1" ht="13.8" thickBot="1" x14ac:dyDescent="0.25">
      <c r="A34" s="40"/>
      <c r="B34" s="10" t="s">
        <v>20</v>
      </c>
      <c r="C34" s="36">
        <f t="shared" ref="C34:I34" si="12">C35</f>
        <v>508</v>
      </c>
      <c r="D34" s="36">
        <f t="shared" si="12"/>
        <v>276</v>
      </c>
      <c r="E34" s="36">
        <f t="shared" si="12"/>
        <v>4144.0450000000019</v>
      </c>
      <c r="F34" s="36">
        <f t="shared" si="12"/>
        <v>74389.393000000011</v>
      </c>
      <c r="G34" s="36">
        <f t="shared" si="12"/>
        <v>644587.76</v>
      </c>
      <c r="H34" s="36">
        <f t="shared" si="12"/>
        <v>29550.059999999998</v>
      </c>
      <c r="I34" s="36">
        <f t="shared" si="12"/>
        <v>0</v>
      </c>
      <c r="J34" s="36">
        <f t="shared" si="4"/>
        <v>752671.25799999991</v>
      </c>
      <c r="K34" s="57">
        <f>K35</f>
        <v>612</v>
      </c>
      <c r="L34" s="57">
        <f>L35</f>
        <v>668879.73899999994</v>
      </c>
      <c r="M34" s="68">
        <f t="shared" si="5"/>
        <v>-0.16993464052287577</v>
      </c>
      <c r="N34" s="68">
        <f t="shared" si="6"/>
        <v>0.12527142640808853</v>
      </c>
      <c r="T34" s="40"/>
    </row>
    <row r="35" spans="1:22" s="11" customFormat="1" ht="12.6" thickBot="1" x14ac:dyDescent="0.25">
      <c r="B35" s="41" t="s">
        <v>21</v>
      </c>
      <c r="C35" s="12">
        <v>508</v>
      </c>
      <c r="D35" s="12">
        <v>276</v>
      </c>
      <c r="E35" s="12">
        <v>4144.0450000000019</v>
      </c>
      <c r="F35" s="38">
        <v>74389.393000000011</v>
      </c>
      <c r="G35" s="39">
        <v>644587.76</v>
      </c>
      <c r="H35" s="38">
        <v>29550.059999999998</v>
      </c>
      <c r="I35" s="38">
        <v>0</v>
      </c>
      <c r="J35" s="36">
        <f t="shared" si="4"/>
        <v>752671.25799999991</v>
      </c>
      <c r="K35" s="58">
        <v>612</v>
      </c>
      <c r="L35" s="58">
        <v>668879.73899999994</v>
      </c>
      <c r="M35" s="68">
        <f t="shared" si="5"/>
        <v>-0.16993464052287577</v>
      </c>
      <c r="N35" s="68">
        <f t="shared" si="6"/>
        <v>0.12527142640808853</v>
      </c>
      <c r="T35" s="40"/>
    </row>
    <row r="36" spans="1:22" s="11" customFormat="1" ht="13.8" thickBot="1" x14ac:dyDescent="0.25">
      <c r="B36" s="10" t="s">
        <v>22</v>
      </c>
      <c r="C36" s="36">
        <f t="shared" ref="C36:D36" si="13">C37</f>
        <v>468</v>
      </c>
      <c r="D36" s="36">
        <f t="shared" si="13"/>
        <v>390</v>
      </c>
      <c r="E36" s="36">
        <f>E37</f>
        <v>6098</v>
      </c>
      <c r="F36" s="36">
        <f>F37</f>
        <v>2578</v>
      </c>
      <c r="G36" s="36">
        <f>G37</f>
        <v>54172</v>
      </c>
      <c r="H36" s="36">
        <f>H37</f>
        <v>129</v>
      </c>
      <c r="I36" s="36">
        <f>I37</f>
        <v>0</v>
      </c>
      <c r="J36" s="36">
        <f t="shared" si="4"/>
        <v>62977</v>
      </c>
      <c r="K36" s="57">
        <f>K37</f>
        <v>1568</v>
      </c>
      <c r="L36" s="57">
        <f>L37</f>
        <v>45057</v>
      </c>
      <c r="M36" s="68">
        <f t="shared" si="5"/>
        <v>-0.70153061224489788</v>
      </c>
      <c r="N36" s="68">
        <f t="shared" si="6"/>
        <v>0.39771844552455771</v>
      </c>
      <c r="T36" s="40"/>
    </row>
    <row r="37" spans="1:22" s="11" customFormat="1" ht="12.6" thickBot="1" x14ac:dyDescent="0.25">
      <c r="B37" s="43" t="s">
        <v>23</v>
      </c>
      <c r="C37" s="12">
        <v>468</v>
      </c>
      <c r="D37" s="12">
        <v>390</v>
      </c>
      <c r="E37" s="12">
        <v>6098</v>
      </c>
      <c r="F37" s="38">
        <v>2578</v>
      </c>
      <c r="G37" s="39">
        <v>54172</v>
      </c>
      <c r="H37" s="38">
        <v>129</v>
      </c>
      <c r="I37" s="38">
        <v>0</v>
      </c>
      <c r="J37" s="36">
        <f t="shared" si="4"/>
        <v>62977</v>
      </c>
      <c r="K37" s="58">
        <v>1568</v>
      </c>
      <c r="L37" s="58">
        <v>45057</v>
      </c>
      <c r="M37" s="68">
        <f t="shared" si="5"/>
        <v>-0.70153061224489788</v>
      </c>
      <c r="N37" s="68">
        <f t="shared" si="6"/>
        <v>0.39771844552455771</v>
      </c>
      <c r="T37" s="40"/>
    </row>
    <row r="38" spans="1:22" ht="13.8" thickBot="1" x14ac:dyDescent="0.3">
      <c r="B38" s="62" t="s">
        <v>24</v>
      </c>
      <c r="C38" s="63">
        <f>C39+C41+C44</f>
        <v>870</v>
      </c>
      <c r="D38" s="63">
        <f>D39+D41+D44</f>
        <v>435</v>
      </c>
      <c r="E38" s="63">
        <f>E39+E41+E44</f>
        <v>7887.16</v>
      </c>
      <c r="F38" s="63">
        <f>F39+F41+F44</f>
        <v>19643.53</v>
      </c>
      <c r="G38" s="63">
        <f t="shared" ref="G38:I38" si="14">G39+G41+G44</f>
        <v>0</v>
      </c>
      <c r="H38" s="63">
        <f t="shared" si="14"/>
        <v>8472.340000000002</v>
      </c>
      <c r="I38" s="63">
        <f t="shared" si="14"/>
        <v>208</v>
      </c>
      <c r="J38" s="63">
        <f>SUM(E38:I38)</f>
        <v>36211.03</v>
      </c>
      <c r="K38" s="57">
        <f>K39+K41+K44</f>
        <v>855</v>
      </c>
      <c r="L38" s="57">
        <f>L39+L41+L44</f>
        <v>37904.539999999994</v>
      </c>
      <c r="M38" s="68">
        <f t="shared" si="5"/>
        <v>1.7543859649122862E-2</v>
      </c>
      <c r="N38" s="68">
        <f t="shared" si="6"/>
        <v>-4.4678289197019549E-2</v>
      </c>
      <c r="U38" s="11"/>
      <c r="V38" s="11"/>
    </row>
    <row r="39" spans="1:22" ht="13.8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11623</v>
      </c>
      <c r="G39" s="36">
        <f>G40</f>
        <v>0</v>
      </c>
      <c r="H39" s="36">
        <f>H40</f>
        <v>0</v>
      </c>
      <c r="I39" s="36">
        <f>I40</f>
        <v>23</v>
      </c>
      <c r="J39" s="36">
        <f t="shared" si="4"/>
        <v>11646</v>
      </c>
      <c r="K39" s="57">
        <f>K40</f>
        <v>0</v>
      </c>
      <c r="L39" s="57">
        <f>L40</f>
        <v>9066</v>
      </c>
      <c r="M39" s="68" t="s">
        <v>13</v>
      </c>
      <c r="N39" s="68">
        <f t="shared" si="6"/>
        <v>0.28457974851091983</v>
      </c>
      <c r="U39" s="11"/>
      <c r="V39" s="11"/>
    </row>
    <row r="40" spans="1:22" s="11" customFormat="1" ht="12.6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11623</v>
      </c>
      <c r="G40" s="39">
        <v>0</v>
      </c>
      <c r="H40" s="38">
        <v>0</v>
      </c>
      <c r="I40" s="38">
        <v>23</v>
      </c>
      <c r="J40" s="36">
        <f t="shared" si="4"/>
        <v>11646</v>
      </c>
      <c r="K40" s="58">
        <v>0</v>
      </c>
      <c r="L40" s="58">
        <v>9066</v>
      </c>
      <c r="M40" s="68" t="s">
        <v>13</v>
      </c>
      <c r="N40" s="68">
        <f t="shared" si="6"/>
        <v>0.28457974851091983</v>
      </c>
      <c r="T40" s="40"/>
    </row>
    <row r="41" spans="1:22" s="11" customFormat="1" ht="13.8" thickBot="1" x14ac:dyDescent="0.25">
      <c r="B41" s="10" t="s">
        <v>27</v>
      </c>
      <c r="C41" s="42">
        <f t="shared" ref="C41:I41" si="16">SUM(C42:C43)</f>
        <v>18</v>
      </c>
      <c r="D41" s="42">
        <f t="shared" si="16"/>
        <v>9</v>
      </c>
      <c r="E41" s="42">
        <f t="shared" si="16"/>
        <v>231.16</v>
      </c>
      <c r="F41" s="42">
        <f t="shared" si="16"/>
        <v>6621.53</v>
      </c>
      <c r="G41" s="42">
        <f t="shared" si="16"/>
        <v>0</v>
      </c>
      <c r="H41" s="42">
        <f t="shared" si="16"/>
        <v>0</v>
      </c>
      <c r="I41" s="42">
        <f t="shared" si="16"/>
        <v>185</v>
      </c>
      <c r="J41" s="36">
        <f t="shared" si="4"/>
        <v>7037.69</v>
      </c>
      <c r="K41" s="59">
        <f>K42+K43</f>
        <v>31</v>
      </c>
      <c r="L41" s="59">
        <f>L42+L43</f>
        <v>7189.25</v>
      </c>
      <c r="M41" s="68">
        <f t="shared" si="5"/>
        <v>-0.41935483870967738</v>
      </c>
      <c r="N41" s="68">
        <f t="shared" si="6"/>
        <v>-2.1081475814584305E-2</v>
      </c>
      <c r="T41" s="40"/>
    </row>
    <row r="42" spans="1:22" s="11" customFormat="1" ht="12.6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4953</v>
      </c>
      <c r="G42" s="39">
        <v>0</v>
      </c>
      <c r="H42" s="38">
        <v>0</v>
      </c>
      <c r="I42" s="38">
        <v>185</v>
      </c>
      <c r="J42" s="36">
        <f t="shared" si="4"/>
        <v>5138</v>
      </c>
      <c r="K42" s="58">
        <v>0</v>
      </c>
      <c r="L42" s="58">
        <v>5546</v>
      </c>
      <c r="M42" s="68" t="s">
        <v>13</v>
      </c>
      <c r="N42" s="68">
        <f t="shared" si="6"/>
        <v>-7.3566534439235443E-2</v>
      </c>
      <c r="T42" s="40"/>
    </row>
    <row r="43" spans="1:22" s="11" customFormat="1" ht="12.6" thickBot="1" x14ac:dyDescent="0.25">
      <c r="B43" s="43" t="s">
        <v>29</v>
      </c>
      <c r="C43" s="12">
        <v>18</v>
      </c>
      <c r="D43" s="12">
        <v>9</v>
      </c>
      <c r="E43" s="12">
        <v>231.16</v>
      </c>
      <c r="F43" s="38">
        <v>1668.5299999999995</v>
      </c>
      <c r="G43" s="39">
        <v>0</v>
      </c>
      <c r="H43" s="38">
        <v>0</v>
      </c>
      <c r="I43" s="38">
        <v>0</v>
      </c>
      <c r="J43" s="36">
        <f t="shared" si="4"/>
        <v>1899.6899999999996</v>
      </c>
      <c r="K43" s="58">
        <v>31</v>
      </c>
      <c r="L43" s="58">
        <v>1643.25</v>
      </c>
      <c r="M43" s="68">
        <f t="shared" si="5"/>
        <v>-0.41935483870967738</v>
      </c>
      <c r="N43" s="68">
        <f t="shared" si="6"/>
        <v>0.1560565951620263</v>
      </c>
      <c r="T43" s="40"/>
    </row>
    <row r="44" spans="1:22" s="11" customFormat="1" ht="13.8" thickBot="1" x14ac:dyDescent="0.25">
      <c r="B44" s="10" t="s">
        <v>30</v>
      </c>
      <c r="C44" s="36">
        <f t="shared" ref="C44:D44" si="17">C45</f>
        <v>852</v>
      </c>
      <c r="D44" s="36">
        <f t="shared" si="17"/>
        <v>426</v>
      </c>
      <c r="E44" s="36">
        <f>E45</f>
        <v>7656</v>
      </c>
      <c r="F44" s="36">
        <f>F45</f>
        <v>1399</v>
      </c>
      <c r="G44" s="36">
        <f>G45</f>
        <v>0</v>
      </c>
      <c r="H44" s="36">
        <f>H45</f>
        <v>8472.340000000002</v>
      </c>
      <c r="I44" s="36">
        <f>I45</f>
        <v>0</v>
      </c>
      <c r="J44" s="36">
        <f>SUM(E44:I44)</f>
        <v>17527.340000000004</v>
      </c>
      <c r="K44" s="57">
        <f>K45</f>
        <v>824</v>
      </c>
      <c r="L44" s="57">
        <f>L45</f>
        <v>21649.289999999997</v>
      </c>
      <c r="M44" s="68">
        <f t="shared" si="5"/>
        <v>3.398058252427183E-2</v>
      </c>
      <c r="N44" s="68">
        <f t="shared" si="6"/>
        <v>-0.19039654418228003</v>
      </c>
      <c r="T44" s="40"/>
    </row>
    <row r="45" spans="1:22" s="11" customFormat="1" ht="12.6" thickBot="1" x14ac:dyDescent="0.25">
      <c r="B45" s="45" t="s">
        <v>41</v>
      </c>
      <c r="C45" s="12">
        <v>852</v>
      </c>
      <c r="D45" s="12">
        <v>426</v>
      </c>
      <c r="E45" s="12">
        <v>7656</v>
      </c>
      <c r="F45" s="46">
        <v>1399</v>
      </c>
      <c r="G45" s="47">
        <v>0</v>
      </c>
      <c r="H45" s="39">
        <v>8472.340000000002</v>
      </c>
      <c r="I45" s="46">
        <v>0</v>
      </c>
      <c r="J45" s="48">
        <f>SUM(E45:I45)</f>
        <v>17527.340000000004</v>
      </c>
      <c r="K45" s="58">
        <v>824</v>
      </c>
      <c r="L45" s="58">
        <v>21649.289999999997</v>
      </c>
      <c r="M45" s="68">
        <f t="shared" si="5"/>
        <v>3.398058252427183E-2</v>
      </c>
      <c r="N45" s="68">
        <f t="shared" si="6"/>
        <v>-0.19039654418228003</v>
      </c>
      <c r="T45" s="40"/>
    </row>
    <row r="46" spans="1:22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8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1332</v>
      </c>
      <c r="G47" s="51">
        <f t="shared" si="18"/>
        <v>0</v>
      </c>
      <c r="H47" s="51">
        <f t="shared" si="18"/>
        <v>84</v>
      </c>
      <c r="I47" s="35">
        <f t="shared" si="18"/>
        <v>0</v>
      </c>
      <c r="J47" s="51">
        <f>SUM(E47:I47)</f>
        <v>1416</v>
      </c>
      <c r="K47" s="60">
        <f>K48+K57</f>
        <v>0</v>
      </c>
      <c r="L47" s="60">
        <f>L48+L57</f>
        <v>4627.22</v>
      </c>
      <c r="M47" s="68" t="s">
        <v>13</v>
      </c>
      <c r="N47" s="68">
        <f t="shared" si="6"/>
        <v>-0.6939847251697564</v>
      </c>
    </row>
    <row r="48" spans="1:22" ht="13.8" thickBot="1" x14ac:dyDescent="0.3">
      <c r="B48" s="62" t="s">
        <v>9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1332</v>
      </c>
      <c r="G48" s="60">
        <f t="shared" si="19"/>
        <v>0</v>
      </c>
      <c r="H48" s="60">
        <f t="shared" si="19"/>
        <v>84</v>
      </c>
      <c r="I48" s="60">
        <f t="shared" si="19"/>
        <v>0</v>
      </c>
      <c r="J48" s="60">
        <f t="shared" ref="J48:J59" si="20">SUM(E48:I48)</f>
        <v>1416</v>
      </c>
      <c r="K48" s="60">
        <f>+K49+K51+K53+K55</f>
        <v>0</v>
      </c>
      <c r="L48" s="60">
        <f>+L49+L51+L53+L55</f>
        <v>4627.22</v>
      </c>
      <c r="M48" s="68" t="s">
        <v>13</v>
      </c>
      <c r="N48" s="68">
        <f t="shared" si="6"/>
        <v>-0.6939847251697564</v>
      </c>
    </row>
    <row r="49" spans="2:20" ht="13.8" hidden="1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6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8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0</v>
      </c>
      <c r="G51" s="36">
        <f t="shared" si="23"/>
        <v>0</v>
      </c>
      <c r="H51" s="36">
        <f t="shared" si="23"/>
        <v>0</v>
      </c>
      <c r="I51" s="36">
        <f t="shared" si="23"/>
        <v>0</v>
      </c>
      <c r="J51" s="36">
        <f t="shared" si="20"/>
        <v>0</v>
      </c>
      <c r="K51" s="57">
        <f t="shared" ref="K51:L51" si="24">K52</f>
        <v>0</v>
      </c>
      <c r="L51" s="57">
        <f t="shared" si="24"/>
        <v>1970.22</v>
      </c>
      <c r="M51" s="68" t="s">
        <v>13</v>
      </c>
      <c r="N51" s="68" t="s">
        <v>13</v>
      </c>
      <c r="T51" s="40"/>
    </row>
    <row r="52" spans="2:20" s="40" customFormat="1" ht="12.6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/>
      <c r="H52" s="38">
        <v>0</v>
      </c>
      <c r="I52" s="38">
        <v>0</v>
      </c>
      <c r="J52" s="36">
        <f t="shared" si="20"/>
        <v>0</v>
      </c>
      <c r="K52" s="58">
        <v>0</v>
      </c>
      <c r="L52" s="58">
        <v>1970.22</v>
      </c>
      <c r="M52" s="68" t="s">
        <v>13</v>
      </c>
      <c r="N52" s="68" t="s">
        <v>13</v>
      </c>
    </row>
    <row r="53" spans="2:20" s="11" customFormat="1" ht="13.8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1015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1015</v>
      </c>
      <c r="K53" s="57">
        <f t="shared" ref="K53:L53" si="26">K54</f>
        <v>0</v>
      </c>
      <c r="L53" s="57">
        <f t="shared" si="26"/>
        <v>2317</v>
      </c>
      <c r="M53" s="68" t="s">
        <v>13</v>
      </c>
      <c r="N53" s="68" t="s">
        <v>39</v>
      </c>
      <c r="T53" s="40"/>
    </row>
    <row r="54" spans="2:20" s="40" customFormat="1" ht="12.6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1015</v>
      </c>
      <c r="G54" s="39">
        <v>0</v>
      </c>
      <c r="H54" s="38"/>
      <c r="I54" s="38"/>
      <c r="J54" s="36">
        <f t="shared" si="20"/>
        <v>1015</v>
      </c>
      <c r="K54" s="58">
        <v>0</v>
      </c>
      <c r="L54" s="58">
        <v>2317</v>
      </c>
      <c r="M54" s="68" t="s">
        <v>13</v>
      </c>
      <c r="N54" s="68" t="s">
        <v>39</v>
      </c>
    </row>
    <row r="55" spans="2:20" s="11" customFormat="1" ht="13.8" hidden="1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317</v>
      </c>
      <c r="G55" s="36">
        <f t="shared" si="28"/>
        <v>0</v>
      </c>
      <c r="H55" s="36">
        <f t="shared" si="28"/>
        <v>84</v>
      </c>
      <c r="I55" s="36">
        <f t="shared" si="28"/>
        <v>0</v>
      </c>
      <c r="J55" s="36">
        <f t="shared" si="20"/>
        <v>401</v>
      </c>
      <c r="K55" s="57">
        <f t="shared" ref="K55:L55" si="29">K56</f>
        <v>0</v>
      </c>
      <c r="L55" s="57">
        <f t="shared" si="29"/>
        <v>340</v>
      </c>
      <c r="M55" s="68" t="s">
        <v>13</v>
      </c>
      <c r="N55" s="68">
        <f t="shared" si="6"/>
        <v>0.17941176470588238</v>
      </c>
      <c r="T55" s="40"/>
    </row>
    <row r="56" spans="2:20" s="40" customFormat="1" ht="12.6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317</v>
      </c>
      <c r="G56" s="39">
        <v>0</v>
      </c>
      <c r="H56" s="38">
        <v>84</v>
      </c>
      <c r="I56" s="38">
        <v>0</v>
      </c>
      <c r="J56" s="36">
        <f t="shared" si="20"/>
        <v>401</v>
      </c>
      <c r="K56" s="58">
        <v>0</v>
      </c>
      <c r="L56" s="58">
        <v>340</v>
      </c>
      <c r="M56" s="68" t="s">
        <v>13</v>
      </c>
      <c r="N56" s="68">
        <f t="shared" si="6"/>
        <v>0.17941176470588238</v>
      </c>
      <c r="P56" s="11"/>
    </row>
    <row r="57" spans="2:20" ht="13.8" thickBot="1" x14ac:dyDescent="0.3">
      <c r="B57" s="62" t="s">
        <v>24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13</v>
      </c>
      <c r="N57" s="68" t="s">
        <v>13</v>
      </c>
    </row>
    <row r="58" spans="2:20" ht="13.8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ht="12" x14ac:dyDescent="0.25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7"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24" zoomScaleNormal="100" zoomScaleSheetLayoutView="100" workbookViewId="0">
      <selection activeCell="D19" sqref="D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135963</v>
      </c>
      <c r="D19" s="25">
        <f t="shared" si="0"/>
        <v>77517</v>
      </c>
      <c r="E19" s="25">
        <f t="shared" si="0"/>
        <v>1184215.8</v>
      </c>
      <c r="F19" s="25">
        <f t="shared" si="0"/>
        <v>229077.285</v>
      </c>
      <c r="G19" s="25">
        <f t="shared" si="0"/>
        <v>957232.28</v>
      </c>
      <c r="H19" s="25">
        <f t="shared" si="0"/>
        <v>102947.03800000002</v>
      </c>
      <c r="I19" s="25">
        <f t="shared" si="0"/>
        <v>21925.329999999994</v>
      </c>
      <c r="J19" s="25">
        <f>SUM(E19:I19)</f>
        <v>2495397.7330000005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135963</v>
      </c>
      <c r="D22" s="34">
        <f t="shared" si="1"/>
        <v>77517</v>
      </c>
      <c r="E22" s="34">
        <f t="shared" si="1"/>
        <v>1184215.8</v>
      </c>
      <c r="F22" s="34">
        <f t="shared" si="1"/>
        <v>229077.285</v>
      </c>
      <c r="G22" s="34">
        <f t="shared" si="1"/>
        <v>957232.28</v>
      </c>
      <c r="H22" s="34">
        <f t="shared" si="1"/>
        <v>102947.03800000002</v>
      </c>
      <c r="I22" s="34">
        <f t="shared" si="1"/>
        <v>21925.329999999994</v>
      </c>
      <c r="J22" s="35">
        <f t="shared" si="1"/>
        <v>2495397.7330000005</v>
      </c>
      <c r="M22" s="19"/>
    </row>
    <row r="23" spans="2:16" ht="13.2" x14ac:dyDescent="0.25">
      <c r="B23" s="62" t="s">
        <v>9</v>
      </c>
      <c r="C23" s="63">
        <f>C24+C28+C34+C36+C32+C26</f>
        <v>135963</v>
      </c>
      <c r="D23" s="63">
        <f t="shared" ref="D23:F23" si="2">D24+D28+D34+D36+D32+D26</f>
        <v>77517</v>
      </c>
      <c r="E23" s="63">
        <f t="shared" si="2"/>
        <v>1184215.8</v>
      </c>
      <c r="F23" s="63">
        <f t="shared" si="2"/>
        <v>229077.285</v>
      </c>
      <c r="G23" s="63">
        <f>G24+G28+G34+G36+G32+G26</f>
        <v>957232.28</v>
      </c>
      <c r="H23" s="63">
        <f t="shared" ref="H23:I23" si="3">H24+H28+H34+H36+H32+H26</f>
        <v>102947.03800000002</v>
      </c>
      <c r="I23" s="63">
        <f t="shared" si="3"/>
        <v>21925.329999999994</v>
      </c>
      <c r="J23" s="64">
        <f t="shared" ref="J23:J43" si="4">SUM(E23:I23)</f>
        <v>2495397.7330000005</v>
      </c>
      <c r="M23" s="19"/>
    </row>
    <row r="24" spans="2:16" ht="13.2" x14ac:dyDescent="0.2">
      <c r="B24" s="10" t="s">
        <v>10</v>
      </c>
      <c r="C24" s="36">
        <f t="shared" ref="C24:I24" si="5">C25</f>
        <v>23766</v>
      </c>
      <c r="D24" s="36">
        <f t="shared" si="5"/>
        <v>12357</v>
      </c>
      <c r="E24" s="36">
        <f t="shared" si="5"/>
        <v>18014.081999999995</v>
      </c>
      <c r="F24" s="36">
        <f t="shared" si="5"/>
        <v>4144.68</v>
      </c>
      <c r="G24" s="36">
        <f t="shared" si="5"/>
        <v>56323.82</v>
      </c>
      <c r="H24" s="36">
        <f t="shared" si="5"/>
        <v>0</v>
      </c>
      <c r="I24" s="36">
        <f t="shared" si="5"/>
        <v>0</v>
      </c>
      <c r="J24" s="36">
        <f t="shared" si="4"/>
        <v>78482.581999999995</v>
      </c>
      <c r="M24" s="19"/>
    </row>
    <row r="25" spans="2:16" s="11" customFormat="1" ht="12" x14ac:dyDescent="0.2">
      <c r="B25" s="37" t="s">
        <v>11</v>
      </c>
      <c r="C25" s="12">
        <v>23766</v>
      </c>
      <c r="D25" s="12">
        <v>12357</v>
      </c>
      <c r="E25" s="12">
        <v>18014.081999999995</v>
      </c>
      <c r="F25" s="38">
        <v>4144.68</v>
      </c>
      <c r="G25" s="39">
        <v>56323.82</v>
      </c>
      <c r="H25" s="38">
        <v>0</v>
      </c>
      <c r="I25" s="38">
        <v>0</v>
      </c>
      <c r="J25" s="36">
        <f t="shared" si="4"/>
        <v>78482.581999999995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241</v>
      </c>
      <c r="D26" s="36">
        <f t="shared" si="6"/>
        <v>123</v>
      </c>
      <c r="E26" s="36">
        <f>E27</f>
        <v>104.27</v>
      </c>
      <c r="F26" s="36">
        <f>F27</f>
        <v>240.75</v>
      </c>
      <c r="G26" s="36">
        <f>G27</f>
        <v>244898.13</v>
      </c>
      <c r="H26" s="36">
        <f>H27</f>
        <v>0</v>
      </c>
      <c r="I26" s="36">
        <f>I27</f>
        <v>0</v>
      </c>
      <c r="J26" s="36">
        <f t="shared" si="4"/>
        <v>245243.15</v>
      </c>
      <c r="P26" s="40"/>
    </row>
    <row r="27" spans="2:16" s="40" customFormat="1" ht="12" x14ac:dyDescent="0.2">
      <c r="B27" s="41" t="s">
        <v>40</v>
      </c>
      <c r="C27" s="12">
        <v>241</v>
      </c>
      <c r="D27" s="12">
        <v>123</v>
      </c>
      <c r="E27" s="39">
        <v>104.27</v>
      </c>
      <c r="F27" s="38">
        <v>240.75</v>
      </c>
      <c r="G27" s="39">
        <v>244898.13</v>
      </c>
      <c r="H27" s="38">
        <v>0</v>
      </c>
      <c r="I27" s="38">
        <v>0</v>
      </c>
      <c r="J27" s="36">
        <f t="shared" si="4"/>
        <v>245243.15</v>
      </c>
    </row>
    <row r="28" spans="2:16" ht="13.2" x14ac:dyDescent="0.2">
      <c r="B28" s="10" t="s">
        <v>14</v>
      </c>
      <c r="C28" s="42">
        <f t="shared" ref="C28:I28" si="7">SUM(C29:C31)</f>
        <v>108381</v>
      </c>
      <c r="D28" s="42">
        <f t="shared" si="7"/>
        <v>63230</v>
      </c>
      <c r="E28" s="42">
        <f t="shared" si="7"/>
        <v>1157130.8050000002</v>
      </c>
      <c r="F28" s="42">
        <f t="shared" si="7"/>
        <v>152868.24299999999</v>
      </c>
      <c r="G28" s="42">
        <f t="shared" si="7"/>
        <v>354152.1</v>
      </c>
      <c r="H28" s="42">
        <f t="shared" si="7"/>
        <v>99897.510000000009</v>
      </c>
      <c r="I28" s="42">
        <f t="shared" si="7"/>
        <v>20563.585999999996</v>
      </c>
      <c r="J28" s="36">
        <f t="shared" si="4"/>
        <v>1784612.2439999999</v>
      </c>
    </row>
    <row r="29" spans="2:16" s="11" customFormat="1" ht="12" x14ac:dyDescent="0.2">
      <c r="B29" s="43" t="s">
        <v>15</v>
      </c>
      <c r="C29" s="12">
        <v>32963</v>
      </c>
      <c r="D29" s="12">
        <v>18881</v>
      </c>
      <c r="E29" s="12">
        <v>322909.57000000007</v>
      </c>
      <c r="F29" s="38">
        <v>152868.24299999999</v>
      </c>
      <c r="G29" s="39">
        <v>354152.1</v>
      </c>
      <c r="H29" s="38">
        <v>99897.510000000009</v>
      </c>
      <c r="I29" s="38">
        <v>20563.585999999996</v>
      </c>
      <c r="J29" s="36">
        <f t="shared" si="4"/>
        <v>950391.00900000008</v>
      </c>
      <c r="P29" s="40"/>
    </row>
    <row r="30" spans="2:16" s="11" customFormat="1" ht="12" x14ac:dyDescent="0.2">
      <c r="B30" s="43" t="s">
        <v>16</v>
      </c>
      <c r="C30" s="12">
        <v>75418</v>
      </c>
      <c r="D30" s="12">
        <v>44349</v>
      </c>
      <c r="E30" s="12">
        <v>834221.23500000022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834221.23500000022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3250</v>
      </c>
      <c r="D32" s="36">
        <f t="shared" si="8"/>
        <v>1625</v>
      </c>
      <c r="E32" s="36">
        <f>E33</f>
        <v>7398.6179999999995</v>
      </c>
      <c r="F32" s="36">
        <f>F33</f>
        <v>13288.302000000001</v>
      </c>
      <c r="G32" s="36">
        <f>G33</f>
        <v>150839.40000000002</v>
      </c>
      <c r="H32" s="36">
        <f>H33</f>
        <v>0</v>
      </c>
      <c r="I32" s="36">
        <f>I33</f>
        <v>1361.7439999999999</v>
      </c>
      <c r="J32" s="36">
        <f t="shared" si="4"/>
        <v>172888.06400000004</v>
      </c>
      <c r="P32" s="40"/>
    </row>
    <row r="33" spans="1:18" s="11" customFormat="1" ht="12" x14ac:dyDescent="0.2">
      <c r="A33" s="40"/>
      <c r="B33" s="43" t="s">
        <v>19</v>
      </c>
      <c r="C33" s="12">
        <v>3250</v>
      </c>
      <c r="D33" s="12">
        <v>1625</v>
      </c>
      <c r="E33" s="12">
        <v>7398.6179999999995</v>
      </c>
      <c r="F33" s="38">
        <v>13288.302000000001</v>
      </c>
      <c r="G33" s="39">
        <v>150839.40000000002</v>
      </c>
      <c r="H33" s="38">
        <v>0</v>
      </c>
      <c r="I33" s="38">
        <v>1361.7439999999999</v>
      </c>
      <c r="J33" s="36">
        <f t="shared" si="4"/>
        <v>172888.06400000004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246</v>
      </c>
      <c r="D34" s="36">
        <f t="shared" si="9"/>
        <v>135</v>
      </c>
      <c r="E34" s="36">
        <f t="shared" si="9"/>
        <v>758.02500000000009</v>
      </c>
      <c r="F34" s="36">
        <f t="shared" si="9"/>
        <v>58124.310000000012</v>
      </c>
      <c r="G34" s="36">
        <f t="shared" si="9"/>
        <v>129280.83</v>
      </c>
      <c r="H34" s="36">
        <f t="shared" si="9"/>
        <v>3049.5279999999998</v>
      </c>
      <c r="I34" s="36">
        <f t="shared" si="9"/>
        <v>0</v>
      </c>
      <c r="J34" s="36">
        <f t="shared" si="4"/>
        <v>191212.693</v>
      </c>
      <c r="P34" s="40"/>
    </row>
    <row r="35" spans="1:18" s="11" customFormat="1" ht="12" x14ac:dyDescent="0.2">
      <c r="B35" s="41" t="s">
        <v>21</v>
      </c>
      <c r="C35" s="12">
        <v>246</v>
      </c>
      <c r="D35" s="12">
        <v>135</v>
      </c>
      <c r="E35" s="12">
        <v>758.02500000000009</v>
      </c>
      <c r="F35" s="38">
        <v>58124.310000000012</v>
      </c>
      <c r="G35" s="39">
        <v>129280.83</v>
      </c>
      <c r="H35" s="38">
        <v>3049.5279999999998</v>
      </c>
      <c r="I35" s="38"/>
      <c r="J35" s="36">
        <f t="shared" si="4"/>
        <v>191212.693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79</v>
      </c>
      <c r="D36" s="36">
        <f t="shared" si="10"/>
        <v>47</v>
      </c>
      <c r="E36" s="36">
        <f>E37</f>
        <v>810</v>
      </c>
      <c r="F36" s="36">
        <f>F37</f>
        <v>411</v>
      </c>
      <c r="G36" s="36">
        <f>G37</f>
        <v>21738</v>
      </c>
      <c r="H36" s="36">
        <f>H37</f>
        <v>0</v>
      </c>
      <c r="I36" s="36">
        <f>I37</f>
        <v>0</v>
      </c>
      <c r="J36" s="36">
        <f t="shared" si="4"/>
        <v>22959</v>
      </c>
      <c r="P36" s="40"/>
    </row>
    <row r="37" spans="1:18" s="11" customFormat="1" ht="12" x14ac:dyDescent="0.2">
      <c r="B37" s="43" t="s">
        <v>23</v>
      </c>
      <c r="C37" s="12">
        <v>79</v>
      </c>
      <c r="D37" s="12">
        <v>47</v>
      </c>
      <c r="E37" s="12">
        <v>810</v>
      </c>
      <c r="F37" s="38">
        <v>411</v>
      </c>
      <c r="G37" s="39">
        <v>21738</v>
      </c>
      <c r="H37" s="38">
        <v>0</v>
      </c>
      <c r="I37" s="38">
        <v>0</v>
      </c>
      <c r="J37" s="36">
        <f t="shared" si="4"/>
        <v>22959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/>
      <c r="G40" s="39">
        <v>0</v>
      </c>
      <c r="H40" s="38">
        <v>0</v>
      </c>
      <c r="I40" s="38"/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/>
      <c r="D45" s="12"/>
      <c r="E45" s="12"/>
      <c r="F45" s="46"/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/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B21" zoomScaleNormal="100" zoomScaleSheetLayoutView="100" workbookViewId="0">
      <selection activeCell="B59" sqref="B5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121830</v>
      </c>
      <c r="D19" s="25">
        <f t="shared" si="0"/>
        <v>68894</v>
      </c>
      <c r="E19" s="25">
        <f t="shared" si="0"/>
        <v>1133619.79</v>
      </c>
      <c r="F19" s="25">
        <f t="shared" si="0"/>
        <v>9390.0300000000007</v>
      </c>
      <c r="G19" s="25">
        <f t="shared" si="0"/>
        <v>1175765.1000000001</v>
      </c>
      <c r="H19" s="25">
        <f t="shared" si="0"/>
        <v>66920.107999999993</v>
      </c>
      <c r="I19" s="25">
        <f t="shared" si="0"/>
        <v>32.129999999999995</v>
      </c>
      <c r="J19" s="25">
        <f>SUM(E19:I19)</f>
        <v>2385727.1579999998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121830</v>
      </c>
      <c r="D22" s="34">
        <f t="shared" si="1"/>
        <v>68894</v>
      </c>
      <c r="E22" s="34">
        <f t="shared" si="1"/>
        <v>1133619.79</v>
      </c>
      <c r="F22" s="34">
        <f t="shared" si="1"/>
        <v>9390.0300000000007</v>
      </c>
      <c r="G22" s="34">
        <f t="shared" si="1"/>
        <v>1175765.1000000001</v>
      </c>
      <c r="H22" s="34">
        <f t="shared" si="1"/>
        <v>66920.107999999993</v>
      </c>
      <c r="I22" s="34">
        <f t="shared" si="1"/>
        <v>32.129999999999995</v>
      </c>
      <c r="J22" s="35">
        <f t="shared" si="1"/>
        <v>2385727.1579999998</v>
      </c>
      <c r="M22" s="19"/>
    </row>
    <row r="23" spans="2:16" ht="13.2" x14ac:dyDescent="0.25">
      <c r="B23" s="62" t="s">
        <v>9</v>
      </c>
      <c r="C23" s="63">
        <f>C24+C28+C34+C36+C32+C26</f>
        <v>121830</v>
      </c>
      <c r="D23" s="63">
        <f t="shared" ref="D23:F23" si="2">D24+D28+D34+D36+D32+D26</f>
        <v>68894</v>
      </c>
      <c r="E23" s="63">
        <f t="shared" si="2"/>
        <v>1133619.79</v>
      </c>
      <c r="F23" s="63">
        <f t="shared" si="2"/>
        <v>9390.0300000000007</v>
      </c>
      <c r="G23" s="63">
        <f>G24+G28+G34+G36+G32+G26</f>
        <v>1175765.1000000001</v>
      </c>
      <c r="H23" s="63">
        <f t="shared" ref="H23:I23" si="3">H24+H28+H34+H36+H32+H26</f>
        <v>66920.107999999993</v>
      </c>
      <c r="I23" s="63">
        <f t="shared" si="3"/>
        <v>32.129999999999995</v>
      </c>
      <c r="J23" s="64">
        <f t="shared" ref="J23:J43" si="4">SUM(E23:I23)</f>
        <v>2385727.1579999998</v>
      </c>
      <c r="M23" s="19"/>
    </row>
    <row r="24" spans="2:16" ht="13.2" x14ac:dyDescent="0.2">
      <c r="B24" s="10" t="s">
        <v>10</v>
      </c>
      <c r="C24" s="36">
        <f t="shared" ref="C24:I24" si="5">C25</f>
        <v>27132</v>
      </c>
      <c r="D24" s="36">
        <f t="shared" si="5"/>
        <v>14105</v>
      </c>
      <c r="E24" s="36">
        <f t="shared" si="5"/>
        <v>265298.00900000008</v>
      </c>
      <c r="F24" s="36">
        <f t="shared" si="5"/>
        <v>33.950000000000003</v>
      </c>
      <c r="G24" s="36">
        <f t="shared" si="5"/>
        <v>0</v>
      </c>
      <c r="H24" s="36">
        <f t="shared" si="5"/>
        <v>8025.6480000000001</v>
      </c>
      <c r="I24" s="36">
        <f t="shared" si="5"/>
        <v>0</v>
      </c>
      <c r="J24" s="36">
        <f t="shared" si="4"/>
        <v>273357.60700000008</v>
      </c>
      <c r="M24" s="19"/>
    </row>
    <row r="25" spans="2:16" s="11" customFormat="1" ht="12" x14ac:dyDescent="0.2">
      <c r="B25" s="37" t="s">
        <v>11</v>
      </c>
      <c r="C25" s="12">
        <v>27132</v>
      </c>
      <c r="D25" s="12">
        <v>14105</v>
      </c>
      <c r="E25" s="12">
        <v>265298.00900000008</v>
      </c>
      <c r="F25" s="38">
        <v>33.950000000000003</v>
      </c>
      <c r="G25" s="39">
        <v>0</v>
      </c>
      <c r="H25" s="38">
        <v>8025.6480000000001</v>
      </c>
      <c r="I25" s="38">
        <v>0</v>
      </c>
      <c r="J25" s="36">
        <f t="shared" si="4"/>
        <v>273357.60700000008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286</v>
      </c>
      <c r="D26" s="36">
        <f t="shared" si="6"/>
        <v>143</v>
      </c>
      <c r="E26" s="36">
        <f>E27</f>
        <v>2727.5949999999998</v>
      </c>
      <c r="F26" s="36">
        <f>F27</f>
        <v>0</v>
      </c>
      <c r="G26" s="36">
        <f>G27</f>
        <v>186032.38</v>
      </c>
      <c r="H26" s="36">
        <f>H27</f>
        <v>0</v>
      </c>
      <c r="I26" s="36">
        <f>I27</f>
        <v>0</v>
      </c>
      <c r="J26" s="36">
        <f t="shared" si="4"/>
        <v>188759.97500000001</v>
      </c>
      <c r="P26" s="40"/>
    </row>
    <row r="27" spans="2:16" s="40" customFormat="1" ht="12" x14ac:dyDescent="0.2">
      <c r="B27" s="41" t="s">
        <v>40</v>
      </c>
      <c r="C27" s="12">
        <v>286</v>
      </c>
      <c r="D27" s="12">
        <v>143</v>
      </c>
      <c r="E27" s="39">
        <v>2727.5949999999998</v>
      </c>
      <c r="F27" s="38"/>
      <c r="G27" s="39">
        <v>186032.38</v>
      </c>
      <c r="H27" s="38"/>
      <c r="I27" s="38">
        <v>0</v>
      </c>
      <c r="J27" s="36">
        <f t="shared" si="4"/>
        <v>188759.97500000001</v>
      </c>
    </row>
    <row r="28" spans="2:16" ht="13.2" x14ac:dyDescent="0.2">
      <c r="B28" s="10" t="s">
        <v>14</v>
      </c>
      <c r="C28" s="42">
        <f t="shared" ref="C28:I28" si="7">SUM(C29:C31)</f>
        <v>90650</v>
      </c>
      <c r="D28" s="42">
        <f t="shared" si="7"/>
        <v>52660</v>
      </c>
      <c r="E28" s="42">
        <f t="shared" si="7"/>
        <v>813742.402</v>
      </c>
      <c r="F28" s="42">
        <f t="shared" si="7"/>
        <v>111.39</v>
      </c>
      <c r="G28" s="42">
        <f t="shared" si="7"/>
        <v>376582.66</v>
      </c>
      <c r="H28" s="42">
        <f t="shared" si="7"/>
        <v>58894.46</v>
      </c>
      <c r="I28" s="42">
        <f t="shared" si="7"/>
        <v>19.13</v>
      </c>
      <c r="J28" s="36">
        <f t="shared" si="4"/>
        <v>1249350.0419999999</v>
      </c>
    </row>
    <row r="29" spans="2:16" s="11" customFormat="1" ht="12" x14ac:dyDescent="0.2">
      <c r="B29" s="43" t="s">
        <v>15</v>
      </c>
      <c r="C29" s="12">
        <v>29245</v>
      </c>
      <c r="D29" s="12">
        <v>16893</v>
      </c>
      <c r="E29" s="12">
        <v>202228.79000000004</v>
      </c>
      <c r="F29" s="38">
        <v>111.39</v>
      </c>
      <c r="G29" s="39"/>
      <c r="H29" s="38">
        <v>58894.46</v>
      </c>
      <c r="I29" s="38">
        <v>19.13</v>
      </c>
      <c r="J29" s="36">
        <f t="shared" si="4"/>
        <v>261253.77000000005</v>
      </c>
      <c r="P29" s="40"/>
    </row>
    <row r="30" spans="2:16" s="11" customFormat="1" ht="12" x14ac:dyDescent="0.2">
      <c r="B30" s="43" t="s">
        <v>16</v>
      </c>
      <c r="C30" s="12">
        <v>61405</v>
      </c>
      <c r="D30" s="12">
        <v>35767</v>
      </c>
      <c r="E30" s="12">
        <v>611513.61199999996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611513.61199999996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376582.66</v>
      </c>
      <c r="H31" s="38">
        <v>0</v>
      </c>
      <c r="I31" s="38">
        <v>0</v>
      </c>
      <c r="J31" s="36">
        <f t="shared" si="4"/>
        <v>376582.66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3241</v>
      </c>
      <c r="D32" s="36">
        <f t="shared" si="8"/>
        <v>1632</v>
      </c>
      <c r="E32" s="36">
        <f>E33</f>
        <v>43177.764000000003</v>
      </c>
      <c r="F32" s="36">
        <f>F33</f>
        <v>6609.9900000000007</v>
      </c>
      <c r="G32" s="36">
        <f>G33</f>
        <v>75801.03</v>
      </c>
      <c r="H32" s="36">
        <f>H33</f>
        <v>0</v>
      </c>
      <c r="I32" s="36">
        <f>I33</f>
        <v>13</v>
      </c>
      <c r="J32" s="36">
        <f t="shared" si="4"/>
        <v>125601.784</v>
      </c>
      <c r="P32" s="40"/>
    </row>
    <row r="33" spans="1:18" s="11" customFormat="1" ht="12" x14ac:dyDescent="0.2">
      <c r="A33" s="40"/>
      <c r="B33" s="43" t="s">
        <v>19</v>
      </c>
      <c r="C33" s="12">
        <v>3241</v>
      </c>
      <c r="D33" s="12">
        <v>1632</v>
      </c>
      <c r="E33" s="12">
        <v>43177.764000000003</v>
      </c>
      <c r="F33" s="38">
        <v>6609.9900000000007</v>
      </c>
      <c r="G33" s="39">
        <v>75801.03</v>
      </c>
      <c r="H33" s="38">
        <v>0</v>
      </c>
      <c r="I33" s="38">
        <v>13</v>
      </c>
      <c r="J33" s="36">
        <f t="shared" si="4"/>
        <v>125601.784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262</v>
      </c>
      <c r="D34" s="36">
        <f t="shared" si="9"/>
        <v>141</v>
      </c>
      <c r="E34" s="36">
        <f t="shared" si="9"/>
        <v>3386.0200000000013</v>
      </c>
      <c r="F34" s="36">
        <f t="shared" si="9"/>
        <v>501.7</v>
      </c>
      <c r="G34" s="36">
        <f t="shared" si="9"/>
        <v>510292.03</v>
      </c>
      <c r="H34" s="36">
        <f t="shared" si="9"/>
        <v>0</v>
      </c>
      <c r="I34" s="36">
        <f t="shared" si="9"/>
        <v>0</v>
      </c>
      <c r="J34" s="36">
        <f t="shared" si="4"/>
        <v>514179.75</v>
      </c>
      <c r="P34" s="40"/>
    </row>
    <row r="35" spans="1:18" s="11" customFormat="1" ht="12" x14ac:dyDescent="0.2">
      <c r="B35" s="41" t="s">
        <v>21</v>
      </c>
      <c r="C35" s="12">
        <v>262</v>
      </c>
      <c r="D35" s="12">
        <v>141</v>
      </c>
      <c r="E35" s="12">
        <v>3386.0200000000013</v>
      </c>
      <c r="F35" s="38">
        <v>501.7</v>
      </c>
      <c r="G35" s="39">
        <v>510292.03</v>
      </c>
      <c r="H35" s="38">
        <v>0</v>
      </c>
      <c r="I35" s="38">
        <v>0</v>
      </c>
      <c r="J35" s="36">
        <f t="shared" si="4"/>
        <v>514179.75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259</v>
      </c>
      <c r="D36" s="36">
        <f t="shared" si="10"/>
        <v>213</v>
      </c>
      <c r="E36" s="36">
        <f>E37</f>
        <v>5288</v>
      </c>
      <c r="F36" s="36">
        <f>F37</f>
        <v>2133</v>
      </c>
      <c r="G36" s="36">
        <f>G37</f>
        <v>27057</v>
      </c>
      <c r="H36" s="36">
        <f>H37</f>
        <v>0</v>
      </c>
      <c r="I36" s="36">
        <f>I37</f>
        <v>0</v>
      </c>
      <c r="J36" s="36">
        <f t="shared" si="4"/>
        <v>34478</v>
      </c>
      <c r="P36" s="40"/>
    </row>
    <row r="37" spans="1:18" s="11" customFormat="1" ht="12" x14ac:dyDescent="0.2">
      <c r="B37" s="43" t="s">
        <v>23</v>
      </c>
      <c r="C37" s="12">
        <v>259</v>
      </c>
      <c r="D37" s="12">
        <v>213</v>
      </c>
      <c r="E37" s="12">
        <v>5288</v>
      </c>
      <c r="F37" s="38">
        <v>2133</v>
      </c>
      <c r="G37" s="39">
        <v>27057</v>
      </c>
      <c r="H37" s="38"/>
      <c r="I37" s="38">
        <v>0</v>
      </c>
      <c r="J37" s="36">
        <f t="shared" si="4"/>
        <v>34478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/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/>
      <c r="D45" s="12"/>
      <c r="E45" s="12"/>
      <c r="F45" s="46"/>
      <c r="G45" s="47">
        <v>0</v>
      </c>
      <c r="H45" s="39"/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abSelected="1" topLeftCell="A15" zoomScaleNormal="100" zoomScaleSheetLayoutView="100" workbookViewId="0">
      <selection activeCell="A53" sqref="A53:XFD56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65863</v>
      </c>
      <c r="D19" s="25">
        <f t="shared" si="0"/>
        <v>39185</v>
      </c>
      <c r="E19" s="25">
        <f t="shared" si="0"/>
        <v>683753.69500000018</v>
      </c>
      <c r="F19" s="25">
        <f t="shared" si="0"/>
        <v>290.964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684044.65900000022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65863</v>
      </c>
      <c r="D22" s="34">
        <f t="shared" si="1"/>
        <v>39185</v>
      </c>
      <c r="E22" s="34">
        <f t="shared" si="1"/>
        <v>683753.69500000018</v>
      </c>
      <c r="F22" s="34">
        <f t="shared" si="1"/>
        <v>290.964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684044.65900000022</v>
      </c>
      <c r="M22" s="19"/>
    </row>
    <row r="23" spans="2:16" ht="13.2" x14ac:dyDescent="0.25">
      <c r="B23" s="62" t="s">
        <v>9</v>
      </c>
      <c r="C23" s="63">
        <f>C24+C28+C34+C36+C32+C26</f>
        <v>65863</v>
      </c>
      <c r="D23" s="63">
        <f t="shared" ref="D23:F23" si="2">D24+D28+D34+D36+D32+D26</f>
        <v>39185</v>
      </c>
      <c r="E23" s="63">
        <f t="shared" si="2"/>
        <v>683753.69500000018</v>
      </c>
      <c r="F23" s="63">
        <f t="shared" si="2"/>
        <v>290.964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0</v>
      </c>
      <c r="J23" s="64">
        <f t="shared" ref="J23:J43" si="4">SUM(E23:I23)</f>
        <v>684044.65900000022</v>
      </c>
      <c r="M23" s="19"/>
    </row>
    <row r="24" spans="2:16" ht="13.2" x14ac:dyDescent="0.2">
      <c r="B24" s="10" t="s">
        <v>10</v>
      </c>
      <c r="C24" s="36">
        <f t="shared" ref="C24:I24" si="5">C25</f>
        <v>98</v>
      </c>
      <c r="D24" s="36">
        <f t="shared" si="5"/>
        <v>65</v>
      </c>
      <c r="E24" s="36">
        <f t="shared" si="5"/>
        <v>1381.8590000000002</v>
      </c>
      <c r="F24" s="36">
        <f t="shared" si="5"/>
        <v>288.31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1670.1690000000001</v>
      </c>
      <c r="M24" s="19"/>
    </row>
    <row r="25" spans="2:16" s="11" customFormat="1" ht="12" x14ac:dyDescent="0.2">
      <c r="B25" s="37" t="s">
        <v>11</v>
      </c>
      <c r="C25" s="12">
        <v>98</v>
      </c>
      <c r="D25" s="12">
        <v>65</v>
      </c>
      <c r="E25" s="12">
        <v>1381.8590000000002</v>
      </c>
      <c r="F25" s="38">
        <v>288.31</v>
      </c>
      <c r="G25" s="39">
        <v>0</v>
      </c>
      <c r="H25" s="38">
        <v>0</v>
      </c>
      <c r="I25" s="38">
        <v>0</v>
      </c>
      <c r="J25" s="36">
        <f t="shared" si="4"/>
        <v>1670.1690000000001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65765</v>
      </c>
      <c r="D28" s="42">
        <f t="shared" si="7"/>
        <v>39120</v>
      </c>
      <c r="E28" s="42">
        <f t="shared" si="7"/>
        <v>682371.83600000013</v>
      </c>
      <c r="F28" s="42">
        <f t="shared" si="7"/>
        <v>2.6539999999999999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682374.49000000011</v>
      </c>
    </row>
    <row r="29" spans="2:16" s="11" customFormat="1" ht="12" x14ac:dyDescent="0.2">
      <c r="B29" s="43" t="s">
        <v>15</v>
      </c>
      <c r="C29" s="12">
        <v>25391</v>
      </c>
      <c r="D29" s="12">
        <v>14480</v>
      </c>
      <c r="E29" s="12">
        <v>183896.45000000004</v>
      </c>
      <c r="F29" s="38">
        <v>2.6539999999999999</v>
      </c>
      <c r="G29" s="39">
        <v>0</v>
      </c>
      <c r="H29" s="38">
        <v>0</v>
      </c>
      <c r="I29" s="38"/>
      <c r="J29" s="36">
        <f t="shared" si="4"/>
        <v>183899.10400000005</v>
      </c>
      <c r="P29" s="40"/>
    </row>
    <row r="30" spans="2:16" s="11" customFormat="1" ht="12" x14ac:dyDescent="0.2">
      <c r="B30" s="43" t="s">
        <v>16</v>
      </c>
      <c r="C30" s="12">
        <v>40374</v>
      </c>
      <c r="D30" s="12">
        <v>24640</v>
      </c>
      <c r="E30" s="12">
        <v>498475.38600000012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498475.38600000012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12" zoomScale="110" zoomScaleNormal="110" zoomScaleSheetLayoutView="100" workbookViewId="0">
      <selection activeCell="B59" sqref="B5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14136</v>
      </c>
      <c r="D19" s="25">
        <f t="shared" si="0"/>
        <v>7447</v>
      </c>
      <c r="E19" s="25">
        <f t="shared" si="0"/>
        <v>52057.83556</v>
      </c>
      <c r="F19" s="25">
        <f t="shared" si="0"/>
        <v>5</v>
      </c>
      <c r="G19" s="25">
        <f t="shared" si="0"/>
        <v>0</v>
      </c>
      <c r="H19" s="25">
        <f t="shared" si="0"/>
        <v>0</v>
      </c>
      <c r="I19" s="25">
        <f t="shared" si="0"/>
        <v>5</v>
      </c>
      <c r="J19" s="25">
        <f>SUM(E19:I19)</f>
        <v>52067.83556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14136</v>
      </c>
      <c r="D22" s="34">
        <f t="shared" si="1"/>
        <v>7447</v>
      </c>
      <c r="E22" s="34">
        <f t="shared" si="1"/>
        <v>52057.83556</v>
      </c>
      <c r="F22" s="34">
        <f t="shared" si="1"/>
        <v>5</v>
      </c>
      <c r="G22" s="34">
        <f t="shared" si="1"/>
        <v>0</v>
      </c>
      <c r="H22" s="34">
        <f t="shared" si="1"/>
        <v>0</v>
      </c>
      <c r="I22" s="34">
        <f t="shared" si="1"/>
        <v>5</v>
      </c>
      <c r="J22" s="35">
        <f t="shared" si="1"/>
        <v>52067.83556</v>
      </c>
      <c r="M22" s="19"/>
    </row>
    <row r="23" spans="2:16" ht="13.2" x14ac:dyDescent="0.25">
      <c r="B23" s="62" t="s">
        <v>9</v>
      </c>
      <c r="C23" s="63">
        <f>C24+C28+C34+C36+C32+C26</f>
        <v>14136</v>
      </c>
      <c r="D23" s="63">
        <f t="shared" ref="D23:F23" si="2">D24+D28+D34+D36+D32+D26</f>
        <v>7447</v>
      </c>
      <c r="E23" s="63">
        <f t="shared" si="2"/>
        <v>52057.83556</v>
      </c>
      <c r="F23" s="63">
        <f t="shared" si="2"/>
        <v>5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5</v>
      </c>
      <c r="J23" s="64">
        <f t="shared" ref="J23:J43" si="4">SUM(E23:I23)</f>
        <v>52067.83556</v>
      </c>
      <c r="M23" s="19"/>
    </row>
    <row r="24" spans="2:16" ht="13.2" x14ac:dyDescent="0.2">
      <c r="B24" s="10" t="s">
        <v>10</v>
      </c>
      <c r="C24" s="36">
        <f t="shared" ref="C24:I24" si="5">C25</f>
        <v>1787</v>
      </c>
      <c r="D24" s="36">
        <f t="shared" si="5"/>
        <v>1038</v>
      </c>
      <c r="E24" s="36">
        <f t="shared" si="5"/>
        <v>8211.3240000000005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8211.3240000000005</v>
      </c>
      <c r="M24" s="19"/>
    </row>
    <row r="25" spans="2:16" s="11" customFormat="1" ht="12" x14ac:dyDescent="0.2">
      <c r="B25" s="37" t="s">
        <v>11</v>
      </c>
      <c r="C25" s="12">
        <v>1787</v>
      </c>
      <c r="D25" s="12">
        <v>1038</v>
      </c>
      <c r="E25" s="12">
        <v>8211.3240000000005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8211.3240000000005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8</v>
      </c>
      <c r="D26" s="36">
        <f t="shared" si="6"/>
        <v>4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8</v>
      </c>
      <c r="D27" s="12">
        <v>4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11960</v>
      </c>
      <c r="D28" s="42">
        <f t="shared" si="7"/>
        <v>6206</v>
      </c>
      <c r="E28" s="42">
        <f t="shared" si="7"/>
        <v>42279.456559999999</v>
      </c>
      <c r="F28" s="42">
        <f t="shared" si="7"/>
        <v>5</v>
      </c>
      <c r="G28" s="42">
        <f t="shared" si="7"/>
        <v>0</v>
      </c>
      <c r="H28" s="42">
        <f t="shared" si="7"/>
        <v>0</v>
      </c>
      <c r="I28" s="42">
        <f t="shared" si="7"/>
        <v>5</v>
      </c>
      <c r="J28" s="36">
        <f t="shared" si="4"/>
        <v>42289.456559999999</v>
      </c>
    </row>
    <row r="29" spans="2:16" s="11" customFormat="1" ht="12" x14ac:dyDescent="0.2">
      <c r="B29" s="43" t="s">
        <v>15</v>
      </c>
      <c r="C29" s="12">
        <v>4980</v>
      </c>
      <c r="D29" s="12">
        <v>2582</v>
      </c>
      <c r="E29" s="12">
        <v>24418.29</v>
      </c>
      <c r="F29" s="38">
        <v>5</v>
      </c>
      <c r="G29" s="39">
        <v>0</v>
      </c>
      <c r="H29" s="38">
        <v>0</v>
      </c>
      <c r="I29" s="38">
        <v>5</v>
      </c>
      <c r="J29" s="36">
        <f t="shared" si="4"/>
        <v>24428.29</v>
      </c>
      <c r="P29" s="40"/>
    </row>
    <row r="30" spans="2:16" s="11" customFormat="1" ht="12" x14ac:dyDescent="0.2">
      <c r="B30" s="43" t="s">
        <v>16</v>
      </c>
      <c r="C30" s="12">
        <v>6980</v>
      </c>
      <c r="D30" s="12">
        <v>3624</v>
      </c>
      <c r="E30" s="12">
        <v>17861.166559999998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17861.166559999998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381</v>
      </c>
      <c r="D32" s="36">
        <f t="shared" si="8"/>
        <v>199</v>
      </c>
      <c r="E32" s="36">
        <f>E33</f>
        <v>1567.0549999999998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1567.0549999999998</v>
      </c>
      <c r="P32" s="40"/>
    </row>
    <row r="33" spans="1:18" s="11" customFormat="1" ht="12" x14ac:dyDescent="0.2">
      <c r="A33" s="40"/>
      <c r="B33" s="43" t="s">
        <v>19</v>
      </c>
      <c r="C33" s="12">
        <v>381</v>
      </c>
      <c r="D33" s="12">
        <v>199</v>
      </c>
      <c r="E33" s="12">
        <v>1567.0549999999998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1567.0549999999998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7" zoomScale="110" zoomScaleNormal="110" zoomScaleSheetLayoutView="100" workbookViewId="0">
      <selection activeCell="A53" sqref="A53:XFD56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6018</v>
      </c>
      <c r="D19" s="25">
        <f t="shared" si="0"/>
        <v>3157</v>
      </c>
      <c r="E19" s="25">
        <f t="shared" si="0"/>
        <v>7887.16</v>
      </c>
      <c r="F19" s="25">
        <f t="shared" si="0"/>
        <v>36789.062999999995</v>
      </c>
      <c r="G19" s="25">
        <f t="shared" si="0"/>
        <v>10391.9</v>
      </c>
      <c r="H19" s="25">
        <f t="shared" si="0"/>
        <v>77126.09599999999</v>
      </c>
      <c r="I19" s="25">
        <f t="shared" si="0"/>
        <v>208</v>
      </c>
      <c r="J19" s="25">
        <f>SUM(E19:I19)</f>
        <v>132402.21899999998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6018</v>
      </c>
      <c r="D22" s="34">
        <f t="shared" si="1"/>
        <v>3157</v>
      </c>
      <c r="E22" s="34">
        <f t="shared" si="1"/>
        <v>7887.16</v>
      </c>
      <c r="F22" s="34">
        <f t="shared" si="1"/>
        <v>35457.062999999995</v>
      </c>
      <c r="G22" s="34">
        <f t="shared" si="1"/>
        <v>10391.9</v>
      </c>
      <c r="H22" s="34">
        <f t="shared" si="1"/>
        <v>77042.09599999999</v>
      </c>
      <c r="I22" s="34">
        <f t="shared" si="1"/>
        <v>208</v>
      </c>
      <c r="J22" s="35">
        <f t="shared" si="1"/>
        <v>130986.21899999998</v>
      </c>
      <c r="M22" s="19"/>
    </row>
    <row r="23" spans="2:16" ht="13.2" x14ac:dyDescent="0.25">
      <c r="B23" s="62" t="s">
        <v>9</v>
      </c>
      <c r="C23" s="63">
        <f>C24+C28+C34+C36+C32+C26</f>
        <v>5148</v>
      </c>
      <c r="D23" s="63">
        <f t="shared" ref="D23:F23" si="2">D24+D28+D34+D36+D32+D26</f>
        <v>2722</v>
      </c>
      <c r="E23" s="63">
        <f t="shared" si="2"/>
        <v>0</v>
      </c>
      <c r="F23" s="63">
        <f t="shared" si="2"/>
        <v>15813.532999999998</v>
      </c>
      <c r="G23" s="63">
        <f>G24+G28+G34+G36+G32+G26</f>
        <v>10391.9</v>
      </c>
      <c r="H23" s="63">
        <f t="shared" ref="H23:I23" si="3">H24+H28+H34+H36+H32+H26</f>
        <v>68569.755999999994</v>
      </c>
      <c r="I23" s="63">
        <f t="shared" si="3"/>
        <v>0</v>
      </c>
      <c r="J23" s="64">
        <f t="shared" ref="J23:J43" si="4">SUM(E23:I23)</f>
        <v>94775.188999999984</v>
      </c>
      <c r="M23" s="19"/>
    </row>
    <row r="24" spans="2:16" ht="13.2" x14ac:dyDescent="0.2">
      <c r="B24" s="10" t="s">
        <v>10</v>
      </c>
      <c r="C24" s="36">
        <f t="shared" ref="C24:I24" si="5">C25</f>
        <v>3786</v>
      </c>
      <c r="D24" s="36">
        <f t="shared" si="5"/>
        <v>1976</v>
      </c>
      <c r="E24" s="36">
        <f t="shared" si="5"/>
        <v>0</v>
      </c>
      <c r="F24" s="36">
        <f t="shared" si="5"/>
        <v>16.149999999999999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16.149999999999999</v>
      </c>
      <c r="M24" s="19"/>
    </row>
    <row r="25" spans="2:16" s="11" customFormat="1" ht="12" x14ac:dyDescent="0.2">
      <c r="B25" s="37" t="s">
        <v>11</v>
      </c>
      <c r="C25" s="12">
        <v>3786</v>
      </c>
      <c r="D25" s="12">
        <v>1976</v>
      </c>
      <c r="E25" s="12">
        <v>0</v>
      </c>
      <c r="F25" s="38">
        <v>16.149999999999999</v>
      </c>
      <c r="G25" s="39">
        <v>0</v>
      </c>
      <c r="H25" s="38">
        <v>0</v>
      </c>
      <c r="I25" s="38">
        <v>0</v>
      </c>
      <c r="J25" s="36">
        <f t="shared" si="4"/>
        <v>16.149999999999999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/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1232</v>
      </c>
      <c r="D28" s="42">
        <f t="shared" si="7"/>
        <v>616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41940.224000000002</v>
      </c>
      <c r="I28" s="42">
        <f t="shared" si="7"/>
        <v>0</v>
      </c>
      <c r="J28" s="36">
        <f t="shared" si="4"/>
        <v>41940.224000000002</v>
      </c>
    </row>
    <row r="29" spans="2:16" s="11" customFormat="1" ht="12" x14ac:dyDescent="0.2">
      <c r="B29" s="43" t="s">
        <v>15</v>
      </c>
      <c r="C29" s="12">
        <v>1232</v>
      </c>
      <c r="D29" s="12">
        <v>616</v>
      </c>
      <c r="E29" s="12">
        <v>0</v>
      </c>
      <c r="F29" s="38">
        <v>0</v>
      </c>
      <c r="G29" s="39">
        <v>0</v>
      </c>
      <c r="H29" s="38">
        <v>41940.224000000002</v>
      </c>
      <c r="I29" s="38">
        <v>0</v>
      </c>
      <c r="J29" s="36">
        <f t="shared" si="4"/>
        <v>41940.224000000002</v>
      </c>
      <c r="P29" s="40"/>
    </row>
    <row r="30" spans="2:16" s="11" customFormat="1" ht="12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/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15763.382999999998</v>
      </c>
      <c r="G34" s="36">
        <f t="shared" si="9"/>
        <v>5014.8999999999996</v>
      </c>
      <c r="H34" s="36">
        <f t="shared" si="9"/>
        <v>26500.531999999999</v>
      </c>
      <c r="I34" s="36">
        <f t="shared" si="9"/>
        <v>0</v>
      </c>
      <c r="J34" s="36">
        <f t="shared" si="4"/>
        <v>47278.814999999995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15763.382999999998</v>
      </c>
      <c r="G35" s="39">
        <v>5014.8999999999996</v>
      </c>
      <c r="H35" s="38">
        <v>26500.531999999999</v>
      </c>
      <c r="I35" s="38">
        <v>0</v>
      </c>
      <c r="J35" s="36">
        <f t="shared" si="4"/>
        <v>47278.814999999995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130</v>
      </c>
      <c r="D36" s="36">
        <f t="shared" si="10"/>
        <v>130</v>
      </c>
      <c r="E36" s="36">
        <f>E37</f>
        <v>0</v>
      </c>
      <c r="F36" s="36">
        <f>F37</f>
        <v>34</v>
      </c>
      <c r="G36" s="36">
        <f>G37</f>
        <v>5377</v>
      </c>
      <c r="H36" s="36">
        <f>H37</f>
        <v>129</v>
      </c>
      <c r="I36" s="36">
        <f>I37</f>
        <v>0</v>
      </c>
      <c r="J36" s="36">
        <f t="shared" si="4"/>
        <v>5540</v>
      </c>
      <c r="P36" s="40"/>
    </row>
    <row r="37" spans="1:18" s="11" customFormat="1" ht="12" x14ac:dyDescent="0.2">
      <c r="B37" s="43" t="s">
        <v>23</v>
      </c>
      <c r="C37" s="12">
        <v>130</v>
      </c>
      <c r="D37" s="12">
        <v>130</v>
      </c>
      <c r="E37" s="12">
        <v>0</v>
      </c>
      <c r="F37" s="38">
        <v>34</v>
      </c>
      <c r="G37" s="39">
        <v>5377</v>
      </c>
      <c r="H37" s="38">
        <v>129</v>
      </c>
      <c r="I37" s="38">
        <v>0</v>
      </c>
      <c r="J37" s="36">
        <f t="shared" si="4"/>
        <v>5540</v>
      </c>
      <c r="P37" s="40"/>
    </row>
    <row r="38" spans="1:18" ht="13.2" x14ac:dyDescent="0.25">
      <c r="B38" s="62" t="s">
        <v>24</v>
      </c>
      <c r="C38" s="63">
        <f>C39+C41+C44</f>
        <v>870</v>
      </c>
      <c r="D38" s="63">
        <f>D39+D41+D44</f>
        <v>435</v>
      </c>
      <c r="E38" s="63">
        <f>E39+E41+E44</f>
        <v>7887.16</v>
      </c>
      <c r="F38" s="63">
        <f>F39+F41+F44</f>
        <v>19643.53</v>
      </c>
      <c r="G38" s="63">
        <f t="shared" ref="G38:I38" si="11">G39+G41+G44</f>
        <v>0</v>
      </c>
      <c r="H38" s="63">
        <f t="shared" si="11"/>
        <v>8472.340000000002</v>
      </c>
      <c r="I38" s="63">
        <f t="shared" si="11"/>
        <v>208</v>
      </c>
      <c r="J38" s="63">
        <f>SUM(E38:I38)</f>
        <v>36211.03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11623</v>
      </c>
      <c r="G39" s="36">
        <f>G40</f>
        <v>0</v>
      </c>
      <c r="H39" s="36">
        <f>H40</f>
        <v>0</v>
      </c>
      <c r="I39" s="36">
        <f>I40</f>
        <v>23</v>
      </c>
      <c r="J39" s="36">
        <f t="shared" si="4"/>
        <v>11646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11623</v>
      </c>
      <c r="G40" s="39">
        <v>0</v>
      </c>
      <c r="H40" s="38">
        <v>0</v>
      </c>
      <c r="I40" s="38">
        <v>23</v>
      </c>
      <c r="J40" s="36">
        <f t="shared" si="4"/>
        <v>11646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18</v>
      </c>
      <c r="D41" s="42">
        <f t="shared" si="13"/>
        <v>9</v>
      </c>
      <c r="E41" s="42">
        <f t="shared" si="13"/>
        <v>231.16</v>
      </c>
      <c r="F41" s="42">
        <f t="shared" si="13"/>
        <v>6621.53</v>
      </c>
      <c r="G41" s="42">
        <f t="shared" si="13"/>
        <v>0</v>
      </c>
      <c r="H41" s="42">
        <f t="shared" si="13"/>
        <v>0</v>
      </c>
      <c r="I41" s="42">
        <f t="shared" si="13"/>
        <v>185</v>
      </c>
      <c r="J41" s="36">
        <f t="shared" si="4"/>
        <v>7037.69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4953</v>
      </c>
      <c r="G42" s="39">
        <v>0</v>
      </c>
      <c r="H42" s="38">
        <v>0</v>
      </c>
      <c r="I42" s="38">
        <v>185</v>
      </c>
      <c r="J42" s="36">
        <f t="shared" si="4"/>
        <v>5138</v>
      </c>
      <c r="P42" s="40"/>
    </row>
    <row r="43" spans="1:18" s="11" customFormat="1" ht="12" x14ac:dyDescent="0.2">
      <c r="B43" s="43" t="s">
        <v>29</v>
      </c>
      <c r="C43" s="12">
        <v>18</v>
      </c>
      <c r="D43" s="12">
        <v>9</v>
      </c>
      <c r="E43" s="12">
        <v>231.16</v>
      </c>
      <c r="F43" s="38">
        <v>1668.5299999999995</v>
      </c>
      <c r="G43" s="39">
        <v>0</v>
      </c>
      <c r="H43" s="38">
        <v>0</v>
      </c>
      <c r="I43" s="38">
        <v>0</v>
      </c>
      <c r="J43" s="36">
        <f t="shared" si="4"/>
        <v>1899.6899999999996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852</v>
      </c>
      <c r="D44" s="36">
        <f t="shared" si="14"/>
        <v>426</v>
      </c>
      <c r="E44" s="36">
        <f>E45</f>
        <v>7656</v>
      </c>
      <c r="F44" s="36">
        <f>F45</f>
        <v>1399</v>
      </c>
      <c r="G44" s="36">
        <f>G45</f>
        <v>0</v>
      </c>
      <c r="H44" s="36">
        <f>H45</f>
        <v>8472.340000000002</v>
      </c>
      <c r="I44" s="36">
        <f>I45</f>
        <v>0</v>
      </c>
      <c r="J44" s="36">
        <f>SUM(E44:I44)</f>
        <v>17527.340000000004</v>
      </c>
      <c r="P44" s="40"/>
    </row>
    <row r="45" spans="1:18" s="11" customFormat="1" ht="12.6" thickBot="1" x14ac:dyDescent="0.25">
      <c r="B45" s="45" t="s">
        <v>41</v>
      </c>
      <c r="C45" s="12">
        <v>852</v>
      </c>
      <c r="D45" s="12">
        <v>426</v>
      </c>
      <c r="E45" s="12">
        <v>7656</v>
      </c>
      <c r="F45" s="46">
        <v>1399</v>
      </c>
      <c r="G45" s="47">
        <v>0</v>
      </c>
      <c r="H45" s="39">
        <v>8472.340000000002</v>
      </c>
      <c r="I45" s="46">
        <v>0</v>
      </c>
      <c r="J45" s="48">
        <f>SUM(E45:I45)</f>
        <v>17527.340000000004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1332</v>
      </c>
      <c r="G47" s="51">
        <f t="shared" si="15"/>
        <v>0</v>
      </c>
      <c r="H47" s="51">
        <f t="shared" si="15"/>
        <v>84</v>
      </c>
      <c r="I47" s="35">
        <f t="shared" si="15"/>
        <v>0</v>
      </c>
      <c r="J47" s="51">
        <f>SUM(E47:I47)</f>
        <v>1416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1332</v>
      </c>
      <c r="G48" s="60">
        <f t="shared" si="16"/>
        <v>0</v>
      </c>
      <c r="H48" s="60">
        <f t="shared" si="16"/>
        <v>84</v>
      </c>
      <c r="I48" s="60">
        <f t="shared" si="16"/>
        <v>0</v>
      </c>
      <c r="J48" s="60">
        <f t="shared" si="16"/>
        <v>1416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1015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1015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1015</v>
      </c>
      <c r="G54" s="12">
        <v>0</v>
      </c>
      <c r="H54" s="12">
        <v>0</v>
      </c>
      <c r="I54" s="12">
        <v>0</v>
      </c>
      <c r="J54" s="51">
        <f>SUM(E54:I54)</f>
        <v>1015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317</v>
      </c>
      <c r="G55" s="36">
        <f t="shared" si="22"/>
        <v>0</v>
      </c>
      <c r="H55" s="36">
        <f t="shared" si="22"/>
        <v>84</v>
      </c>
      <c r="I55" s="36">
        <f t="shared" si="22"/>
        <v>0</v>
      </c>
      <c r="J55" s="51">
        <f>SUM(E55:I55)</f>
        <v>401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317</v>
      </c>
      <c r="G56" s="12">
        <v>0</v>
      </c>
      <c r="H56" s="12">
        <v>84</v>
      </c>
      <c r="I56" s="12">
        <v>0</v>
      </c>
      <c r="J56" s="51">
        <f>SUM(E56:I56)</f>
        <v>401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2025-01-02T18:05:05Z</dcterms:modified>
</cp:coreProperties>
</file>