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STADISTICAS\05 Reportes estadísticos\004 Reporte de Carga\2025\04 ABRIL 2025\"/>
    </mc:Choice>
  </mc:AlternateContent>
  <xr:revisionPtr revIDLastSave="0" documentId="8_{9BF87EAF-84F9-4CB3-97D3-729B0A01826D}" xr6:coauthVersionLast="47" xr6:coauthVersionMax="47" xr10:uidLastSave="{00000000-0000-0000-0000-000000000000}"/>
  <bookViews>
    <workbookView xWindow="-108" yWindow="-108" windowWidth="23256" windowHeight="13896" tabRatio="768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  <sheet name="TP Uso Público - OTROS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EMBARQUE'!$B$19:$J$63</definedName>
    <definedName name="_xlnm._FilterDatabase" localSheetId="5" hidden="1">'TP Uso Público - OTROS'!$B$19:$J$63</definedName>
    <definedName name="_xlnm._FilterDatabase" localSheetId="4" hidden="1">'TP Uso Público - REESTIBA'!$B$19:$J$63</definedName>
    <definedName name="_xlnm._FilterDatabase" localSheetId="0" hidden="1">'TP Uso Público - Tipo de carga'!$B$19:$N$63</definedName>
    <definedName name="_xlnm._FilterDatabase" localSheetId="3" hidden="1">'TP Uso Público - TRANSBORDO'!$B$19:$J$63</definedName>
    <definedName name="_l" localSheetId="5">#REF!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5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5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5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5">'TP Uso Público - OTROS'!#REF!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EMBARQUE'!$B$1:$J$63</definedName>
    <definedName name="_xlnm.Print_Area" localSheetId="5">'TP Uso Público - OTROS'!$B$1:$J$63</definedName>
    <definedName name="_xlnm.Print_Area" localSheetId="4">'TP Uso Público - REESTIBA'!$B$1:$J$63</definedName>
    <definedName name="_xlnm.Print_Area" localSheetId="0">'TP Uso Público - Tipo de carga'!$B$1:$N$63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5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5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5">'TP Uso Público - OTROS'!#REF!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5">'TP Uso Público - OTROS'!#REF!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5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5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5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5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5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5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5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5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5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5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5">'TP Uso Público - OTROS'!#REF!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5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5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5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5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5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5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5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5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5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5">'TP Uso Público - OTROS'!#REF!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5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5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5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5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5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5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5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5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5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5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5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5">#REF!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5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5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5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5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5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5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5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5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5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5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5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5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5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5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5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9" l="1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M32" i="9"/>
  <c r="M33" i="9"/>
  <c r="M34" i="9"/>
  <c r="M35" i="9"/>
  <c r="M38" i="9"/>
  <c r="M41" i="9"/>
  <c r="M43" i="9"/>
  <c r="M44" i="9"/>
  <c r="J59" i="10"/>
  <c r="I58" i="10"/>
  <c r="H58" i="10"/>
  <c r="G58" i="10"/>
  <c r="F58" i="10"/>
  <c r="J58" i="10" s="1"/>
  <c r="E58" i="10"/>
  <c r="D58" i="10"/>
  <c r="C58" i="10"/>
  <c r="I57" i="10"/>
  <c r="H57" i="10"/>
  <c r="G57" i="10"/>
  <c r="F57" i="10"/>
  <c r="J57" i="10" s="1"/>
  <c r="E57" i="10"/>
  <c r="D57" i="10"/>
  <c r="C57" i="10"/>
  <c r="J56" i="10"/>
  <c r="I55" i="10"/>
  <c r="H55" i="10"/>
  <c r="G55" i="10"/>
  <c r="F55" i="10"/>
  <c r="J55" i="10" s="1"/>
  <c r="E55" i="10"/>
  <c r="D55" i="10"/>
  <c r="C55" i="10"/>
  <c r="J54" i="10"/>
  <c r="I53" i="10"/>
  <c r="H53" i="10"/>
  <c r="G53" i="10"/>
  <c r="F53" i="10"/>
  <c r="E53" i="10"/>
  <c r="D53" i="10"/>
  <c r="C53" i="10"/>
  <c r="J52" i="10"/>
  <c r="I51" i="10"/>
  <c r="H51" i="10"/>
  <c r="H48" i="10" s="1"/>
  <c r="H47" i="10" s="1"/>
  <c r="G51" i="10"/>
  <c r="G48" i="10" s="1"/>
  <c r="G47" i="10" s="1"/>
  <c r="F51" i="10"/>
  <c r="E51" i="10"/>
  <c r="D51" i="10"/>
  <c r="D48" i="10" s="1"/>
  <c r="D47" i="10" s="1"/>
  <c r="C51" i="10"/>
  <c r="C48" i="10" s="1"/>
  <c r="C47" i="10" s="1"/>
  <c r="J50" i="10"/>
  <c r="I49" i="10"/>
  <c r="H49" i="10"/>
  <c r="G49" i="10"/>
  <c r="F49" i="10"/>
  <c r="E49" i="10"/>
  <c r="J49" i="10" s="1"/>
  <c r="D49" i="10"/>
  <c r="C49" i="10"/>
  <c r="I48" i="10"/>
  <c r="E48" i="10"/>
  <c r="I47" i="10"/>
  <c r="E47" i="10"/>
  <c r="J45" i="10"/>
  <c r="I44" i="10"/>
  <c r="H44" i="10"/>
  <c r="G44" i="10"/>
  <c r="F44" i="10"/>
  <c r="E44" i="10"/>
  <c r="D44" i="10"/>
  <c r="C44" i="10"/>
  <c r="J43" i="10"/>
  <c r="J42" i="10"/>
  <c r="I41" i="10"/>
  <c r="H41" i="10"/>
  <c r="H38" i="10" s="1"/>
  <c r="G41" i="10"/>
  <c r="F41" i="10"/>
  <c r="E41" i="10"/>
  <c r="D41" i="10"/>
  <c r="C41" i="10"/>
  <c r="J40" i="10"/>
  <c r="I39" i="10"/>
  <c r="H39" i="10"/>
  <c r="G39" i="10"/>
  <c r="F39" i="10"/>
  <c r="E39" i="10"/>
  <c r="D39" i="10"/>
  <c r="C39" i="10"/>
  <c r="I38" i="10"/>
  <c r="G38" i="10"/>
  <c r="J37" i="10"/>
  <c r="I36" i="10"/>
  <c r="H36" i="10"/>
  <c r="G36" i="10"/>
  <c r="F36" i="10"/>
  <c r="E36" i="10"/>
  <c r="D36" i="10"/>
  <c r="C36" i="10"/>
  <c r="J35" i="10"/>
  <c r="I34" i="10"/>
  <c r="H34" i="10"/>
  <c r="G34" i="10"/>
  <c r="F34" i="10"/>
  <c r="J34" i="10" s="1"/>
  <c r="E34" i="10"/>
  <c r="D34" i="10"/>
  <c r="C34" i="10"/>
  <c r="J33" i="10"/>
  <c r="I32" i="10"/>
  <c r="H32" i="10"/>
  <c r="G32" i="10"/>
  <c r="F32" i="10"/>
  <c r="E32" i="10"/>
  <c r="J32" i="10" s="1"/>
  <c r="D32" i="10"/>
  <c r="C32" i="10"/>
  <c r="J31" i="10"/>
  <c r="J30" i="10"/>
  <c r="J29" i="10"/>
  <c r="I28" i="10"/>
  <c r="H28" i="10"/>
  <c r="G28" i="10"/>
  <c r="F28" i="10"/>
  <c r="E28" i="10"/>
  <c r="D28" i="10"/>
  <c r="C28" i="10"/>
  <c r="J27" i="10"/>
  <c r="I26" i="10"/>
  <c r="H26" i="10"/>
  <c r="G26" i="10"/>
  <c r="F26" i="10"/>
  <c r="E26" i="10"/>
  <c r="J26" i="10" s="1"/>
  <c r="D26" i="10"/>
  <c r="C26" i="10"/>
  <c r="J25" i="10"/>
  <c r="I24" i="10"/>
  <c r="H24" i="10"/>
  <c r="G24" i="10"/>
  <c r="F24" i="10"/>
  <c r="E24" i="10"/>
  <c r="E23" i="10" s="1"/>
  <c r="D24" i="10"/>
  <c r="C24" i="10"/>
  <c r="I23" i="10"/>
  <c r="F48" i="10" l="1"/>
  <c r="F47" i="10" s="1"/>
  <c r="J47" i="10" s="1"/>
  <c r="E38" i="10"/>
  <c r="E22" i="10" s="1"/>
  <c r="E19" i="10" s="1"/>
  <c r="J44" i="10"/>
  <c r="C38" i="10"/>
  <c r="D38" i="10"/>
  <c r="J28" i="10"/>
  <c r="J51" i="10"/>
  <c r="F38" i="10"/>
  <c r="I22" i="10"/>
  <c r="I19" i="10" s="1"/>
  <c r="H23" i="10"/>
  <c r="H22" i="10" s="1"/>
  <c r="H19" i="10" s="1"/>
  <c r="G23" i="10"/>
  <c r="G22" i="10" s="1"/>
  <c r="G19" i="10" s="1"/>
  <c r="J24" i="10"/>
  <c r="F23" i="10"/>
  <c r="J39" i="10"/>
  <c r="J41" i="10"/>
  <c r="D23" i="10"/>
  <c r="C23" i="10"/>
  <c r="J36" i="10"/>
  <c r="J53" i="10"/>
  <c r="J38" i="10" l="1"/>
  <c r="D22" i="10"/>
  <c r="D19" i="10" s="1"/>
  <c r="C22" i="10"/>
  <c r="C19" i="10" s="1"/>
  <c r="J48" i="10"/>
  <c r="J23" i="10"/>
  <c r="F22" i="10"/>
  <c r="F19" i="10" s="1"/>
  <c r="J19" i="10" s="1"/>
  <c r="J22" i="10" l="1"/>
  <c r="C49" i="6"/>
  <c r="D49" i="6"/>
  <c r="D48" i="6" s="1"/>
  <c r="E49" i="6"/>
  <c r="F49" i="6"/>
  <c r="G49" i="6"/>
  <c r="H49" i="6"/>
  <c r="I49" i="6"/>
  <c r="J50" i="6"/>
  <c r="C51" i="6"/>
  <c r="D51" i="6"/>
  <c r="E51" i="6"/>
  <c r="F51" i="6"/>
  <c r="G51" i="6"/>
  <c r="H51" i="6"/>
  <c r="I51" i="6"/>
  <c r="J52" i="6"/>
  <c r="C53" i="6"/>
  <c r="D53" i="6"/>
  <c r="E53" i="6"/>
  <c r="F53" i="6"/>
  <c r="G53" i="6"/>
  <c r="H53" i="6"/>
  <c r="J53" i="6" s="1"/>
  <c r="I53" i="6"/>
  <c r="J54" i="6"/>
  <c r="C55" i="6"/>
  <c r="D55" i="6"/>
  <c r="E55" i="6"/>
  <c r="F55" i="6"/>
  <c r="G55" i="6"/>
  <c r="H55" i="6"/>
  <c r="I55" i="6"/>
  <c r="J56" i="6"/>
  <c r="C58" i="6"/>
  <c r="C57" i="6" s="1"/>
  <c r="D58" i="6"/>
  <c r="D57" i="6" s="1"/>
  <c r="E58" i="6"/>
  <c r="E57" i="6" s="1"/>
  <c r="F58" i="6"/>
  <c r="F57" i="6" s="1"/>
  <c r="G58" i="6"/>
  <c r="G57" i="6" s="1"/>
  <c r="H58" i="6"/>
  <c r="H57" i="6" s="1"/>
  <c r="I58" i="6"/>
  <c r="I57" i="6" s="1"/>
  <c r="M45" i="9"/>
  <c r="M30" i="9"/>
  <c r="J55" i="6" l="1"/>
  <c r="F48" i="6"/>
  <c r="J51" i="6"/>
  <c r="I48" i="6"/>
  <c r="I47" i="6" s="1"/>
  <c r="E48" i="6"/>
  <c r="E47" i="6" s="1"/>
  <c r="H48" i="6"/>
  <c r="H47" i="6" s="1"/>
  <c r="G48" i="6"/>
  <c r="C48" i="6"/>
  <c r="D47" i="6"/>
  <c r="G47" i="6"/>
  <c r="C47" i="6"/>
  <c r="J57" i="6"/>
  <c r="F47" i="6"/>
  <c r="J58" i="6"/>
  <c r="J49" i="6"/>
  <c r="J59" i="8"/>
  <c r="I58" i="8"/>
  <c r="I57" i="8" s="1"/>
  <c r="H58" i="8"/>
  <c r="H57" i="8" s="1"/>
  <c r="G58" i="8"/>
  <c r="F58" i="8"/>
  <c r="E58" i="8"/>
  <c r="E57" i="8" s="1"/>
  <c r="D58" i="8"/>
  <c r="D57" i="8" s="1"/>
  <c r="C58" i="8"/>
  <c r="G57" i="8"/>
  <c r="F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C53" i="8"/>
  <c r="J52" i="8"/>
  <c r="I51" i="8"/>
  <c r="H51" i="8"/>
  <c r="G51" i="8"/>
  <c r="F51" i="8"/>
  <c r="E51" i="8"/>
  <c r="D51" i="8"/>
  <c r="C51" i="8"/>
  <c r="J50" i="8"/>
  <c r="I49" i="8"/>
  <c r="H49" i="8"/>
  <c r="H48" i="8" s="1"/>
  <c r="G49" i="8"/>
  <c r="F49" i="8"/>
  <c r="E49" i="8"/>
  <c r="D49" i="8"/>
  <c r="C49" i="8"/>
  <c r="D48" i="8"/>
  <c r="J59" i="7"/>
  <c r="I58" i="7"/>
  <c r="H58" i="7"/>
  <c r="H57" i="7" s="1"/>
  <c r="G58" i="7"/>
  <c r="G57" i="7" s="1"/>
  <c r="F58" i="7"/>
  <c r="E58" i="7"/>
  <c r="D58" i="7"/>
  <c r="D57" i="7" s="1"/>
  <c r="C58" i="7"/>
  <c r="C57" i="7" s="1"/>
  <c r="I57" i="7"/>
  <c r="F57" i="7"/>
  <c r="E57" i="7"/>
  <c r="J56" i="7"/>
  <c r="I55" i="7"/>
  <c r="H55" i="7"/>
  <c r="G55" i="7"/>
  <c r="F55" i="7"/>
  <c r="E55" i="7"/>
  <c r="D55" i="7"/>
  <c r="C55" i="7"/>
  <c r="J54" i="7"/>
  <c r="I53" i="7"/>
  <c r="H53" i="7"/>
  <c r="G53" i="7"/>
  <c r="F53" i="7"/>
  <c r="E53" i="7"/>
  <c r="D53" i="7"/>
  <c r="C53" i="7"/>
  <c r="J52" i="7"/>
  <c r="I51" i="7"/>
  <c r="H51" i="7"/>
  <c r="G51" i="7"/>
  <c r="F51" i="7"/>
  <c r="E51" i="7"/>
  <c r="J51" i="7" s="1"/>
  <c r="D51" i="7"/>
  <c r="C51" i="7"/>
  <c r="J50" i="7"/>
  <c r="I49" i="7"/>
  <c r="H49" i="7"/>
  <c r="G49" i="7"/>
  <c r="F49" i="7"/>
  <c r="E49" i="7"/>
  <c r="D49" i="7"/>
  <c r="C49" i="7"/>
  <c r="H48" i="7"/>
  <c r="H47" i="7" s="1"/>
  <c r="J59" i="6"/>
  <c r="D55" i="5"/>
  <c r="E55" i="5"/>
  <c r="F55" i="5"/>
  <c r="G55" i="5"/>
  <c r="H55" i="5"/>
  <c r="I55" i="5"/>
  <c r="D53" i="5"/>
  <c r="E53" i="5"/>
  <c r="F53" i="5"/>
  <c r="G53" i="5"/>
  <c r="H53" i="5"/>
  <c r="I53" i="5"/>
  <c r="J54" i="5"/>
  <c r="J56" i="5"/>
  <c r="J50" i="5"/>
  <c r="J52" i="5"/>
  <c r="D49" i="5"/>
  <c r="E49" i="5"/>
  <c r="F49" i="5"/>
  <c r="G49" i="5"/>
  <c r="H49" i="5"/>
  <c r="I49" i="5"/>
  <c r="C55" i="5"/>
  <c r="C53" i="5"/>
  <c r="C49" i="5"/>
  <c r="J49" i="8" l="1"/>
  <c r="J53" i="8"/>
  <c r="J47" i="6"/>
  <c r="J48" i="6"/>
  <c r="J55" i="7"/>
  <c r="D47" i="8"/>
  <c r="J57" i="8"/>
  <c r="H47" i="8"/>
  <c r="J58" i="8"/>
  <c r="J51" i="8"/>
  <c r="J55" i="8"/>
  <c r="J48" i="8" s="1"/>
  <c r="J57" i="7"/>
  <c r="J58" i="7"/>
  <c r="J49" i="7"/>
  <c r="J53" i="7"/>
  <c r="D48" i="7"/>
  <c r="D47" i="7" s="1"/>
  <c r="J49" i="5"/>
  <c r="G48" i="8"/>
  <c r="G47" i="8" s="1"/>
  <c r="F48" i="8"/>
  <c r="F47" i="8" s="1"/>
  <c r="C48" i="8"/>
  <c r="C47" i="8" s="1"/>
  <c r="I48" i="8"/>
  <c r="I47" i="8" s="1"/>
  <c r="F48" i="7"/>
  <c r="F47" i="7" s="1"/>
  <c r="C48" i="7"/>
  <c r="C47" i="7" s="1"/>
  <c r="G48" i="7"/>
  <c r="G47" i="7" s="1"/>
  <c r="I48" i="7"/>
  <c r="I47" i="7" s="1"/>
  <c r="J55" i="5"/>
  <c r="E48" i="8"/>
  <c r="E47" i="8" s="1"/>
  <c r="E48" i="7"/>
  <c r="E47" i="7" s="1"/>
  <c r="J53" i="5"/>
  <c r="J48" i="7" l="1"/>
  <c r="J47" i="8"/>
  <c r="J47" i="7"/>
  <c r="J59" i="9"/>
  <c r="L58" i="9"/>
  <c r="L57" i="9" s="1"/>
  <c r="K58" i="9"/>
  <c r="K57" i="9" s="1"/>
  <c r="I58" i="9"/>
  <c r="I57" i="9" s="1"/>
  <c r="H58" i="9"/>
  <c r="H57" i="9" s="1"/>
  <c r="G58" i="9"/>
  <c r="G57" i="9" s="1"/>
  <c r="F58" i="9"/>
  <c r="F57" i="9" s="1"/>
  <c r="E58" i="9"/>
  <c r="E57" i="9" s="1"/>
  <c r="D58" i="9"/>
  <c r="D57" i="9" s="1"/>
  <c r="C58" i="9"/>
  <c r="C57" i="9" s="1"/>
  <c r="J56" i="9"/>
  <c r="L55" i="9"/>
  <c r="K55" i="9"/>
  <c r="I55" i="9"/>
  <c r="H55" i="9"/>
  <c r="G55" i="9"/>
  <c r="F55" i="9"/>
  <c r="E55" i="9"/>
  <c r="D55" i="9"/>
  <c r="C55" i="9"/>
  <c r="J54" i="9"/>
  <c r="L53" i="9"/>
  <c r="K53" i="9"/>
  <c r="I53" i="9"/>
  <c r="H53" i="9"/>
  <c r="G53" i="9"/>
  <c r="F53" i="9"/>
  <c r="E53" i="9"/>
  <c r="C53" i="9"/>
  <c r="J52" i="9"/>
  <c r="L51" i="9"/>
  <c r="K51" i="9"/>
  <c r="I51" i="9"/>
  <c r="H51" i="9"/>
  <c r="G51" i="9"/>
  <c r="F51" i="9"/>
  <c r="E51" i="9"/>
  <c r="D51" i="9"/>
  <c r="C51" i="9"/>
  <c r="J50" i="9"/>
  <c r="J49" i="9" s="1"/>
  <c r="L49" i="9"/>
  <c r="K49" i="9"/>
  <c r="I49" i="9"/>
  <c r="H49" i="9"/>
  <c r="G49" i="9"/>
  <c r="F49" i="9"/>
  <c r="E49" i="9"/>
  <c r="D49" i="9"/>
  <c r="C49" i="9"/>
  <c r="J45" i="9"/>
  <c r="L44" i="9"/>
  <c r="K44" i="9"/>
  <c r="I44" i="9"/>
  <c r="H44" i="9"/>
  <c r="G44" i="9"/>
  <c r="F44" i="9"/>
  <c r="E44" i="9"/>
  <c r="D44" i="9"/>
  <c r="C44" i="9"/>
  <c r="J43" i="9"/>
  <c r="J42" i="9"/>
  <c r="L41" i="9"/>
  <c r="K41" i="9"/>
  <c r="I41" i="9"/>
  <c r="H41" i="9"/>
  <c r="G41" i="9"/>
  <c r="G38" i="9" s="1"/>
  <c r="F41" i="9"/>
  <c r="E41" i="9"/>
  <c r="D41" i="9"/>
  <c r="C41" i="9"/>
  <c r="J40" i="9"/>
  <c r="L39" i="9"/>
  <c r="K39" i="9"/>
  <c r="I39" i="9"/>
  <c r="H39" i="9"/>
  <c r="G39" i="9"/>
  <c r="F39" i="9"/>
  <c r="E39" i="9"/>
  <c r="D39" i="9"/>
  <c r="C39" i="9"/>
  <c r="J37" i="9"/>
  <c r="L36" i="9"/>
  <c r="K36" i="9"/>
  <c r="I36" i="9"/>
  <c r="H36" i="9"/>
  <c r="G36" i="9"/>
  <c r="F36" i="9"/>
  <c r="E36" i="9"/>
  <c r="D36" i="9"/>
  <c r="C36" i="9"/>
  <c r="J35" i="9"/>
  <c r="L34" i="9"/>
  <c r="K34" i="9"/>
  <c r="I34" i="9"/>
  <c r="H34" i="9"/>
  <c r="G34" i="9"/>
  <c r="F34" i="9"/>
  <c r="E34" i="9"/>
  <c r="D34" i="9"/>
  <c r="C34" i="9"/>
  <c r="J33" i="9"/>
  <c r="L32" i="9"/>
  <c r="K32" i="9"/>
  <c r="I32" i="9"/>
  <c r="H32" i="9"/>
  <c r="G32" i="9"/>
  <c r="F32" i="9"/>
  <c r="E32" i="9"/>
  <c r="D32" i="9"/>
  <c r="C32" i="9"/>
  <c r="J31" i="9"/>
  <c r="J30" i="9"/>
  <c r="M29" i="9"/>
  <c r="J29" i="9"/>
  <c r="L28" i="9"/>
  <c r="K28" i="9"/>
  <c r="I28" i="9"/>
  <c r="H28" i="9"/>
  <c r="G28" i="9"/>
  <c r="F28" i="9"/>
  <c r="E28" i="9"/>
  <c r="D28" i="9"/>
  <c r="C28" i="9"/>
  <c r="J27" i="9"/>
  <c r="L26" i="9"/>
  <c r="K26" i="9"/>
  <c r="I26" i="9"/>
  <c r="H26" i="9"/>
  <c r="G26" i="9"/>
  <c r="F26" i="9"/>
  <c r="E26" i="9"/>
  <c r="D26" i="9"/>
  <c r="C26" i="9"/>
  <c r="M25" i="9"/>
  <c r="J25" i="9"/>
  <c r="L24" i="9"/>
  <c r="K24" i="9"/>
  <c r="I24" i="9"/>
  <c r="H24" i="9"/>
  <c r="G24" i="9"/>
  <c r="F24" i="9"/>
  <c r="E24" i="9"/>
  <c r="D24" i="9"/>
  <c r="C24" i="9"/>
  <c r="I38" i="9" l="1"/>
  <c r="K38" i="9"/>
  <c r="C38" i="9"/>
  <c r="C48" i="9"/>
  <c r="C47" i="9" s="1"/>
  <c r="M24" i="9"/>
  <c r="I23" i="9"/>
  <c r="I22" i="9" s="1"/>
  <c r="J26" i="9"/>
  <c r="J24" i="9"/>
  <c r="L38" i="9"/>
  <c r="L23" i="9"/>
  <c r="M28" i="9"/>
  <c r="K23" i="9"/>
  <c r="K22" i="9" s="1"/>
  <c r="J36" i="9"/>
  <c r="F23" i="9"/>
  <c r="J34" i="9"/>
  <c r="J32" i="9"/>
  <c r="C23" i="9"/>
  <c r="G23" i="9"/>
  <c r="G22" i="9" s="1"/>
  <c r="D23" i="9"/>
  <c r="H23" i="9"/>
  <c r="J28" i="9"/>
  <c r="J39" i="9"/>
  <c r="J41" i="9"/>
  <c r="G48" i="9"/>
  <c r="G47" i="9" s="1"/>
  <c r="E38" i="9"/>
  <c r="J51" i="9"/>
  <c r="E48" i="9"/>
  <c r="E47" i="9" s="1"/>
  <c r="I48" i="9"/>
  <c r="I47" i="9" s="1"/>
  <c r="D38" i="9"/>
  <c r="H38" i="9"/>
  <c r="J44" i="9"/>
  <c r="J53" i="9"/>
  <c r="K48" i="9"/>
  <c r="K47" i="9" s="1"/>
  <c r="D48" i="9"/>
  <c r="D47" i="9" s="1"/>
  <c r="H48" i="9"/>
  <c r="H47" i="9" s="1"/>
  <c r="J55" i="9"/>
  <c r="L48" i="9"/>
  <c r="L47" i="9" s="1"/>
  <c r="J57" i="9"/>
  <c r="J58" i="9"/>
  <c r="F38" i="9"/>
  <c r="F48" i="9"/>
  <c r="F47" i="9" s="1"/>
  <c r="E23" i="9"/>
  <c r="C22" i="9" l="1"/>
  <c r="C19" i="9" s="1"/>
  <c r="K19" i="9"/>
  <c r="I19" i="9"/>
  <c r="D22" i="9"/>
  <c r="D19" i="9" s="1"/>
  <c r="G19" i="9"/>
  <c r="L22" i="9"/>
  <c r="L19" i="9" s="1"/>
  <c r="H22" i="9"/>
  <c r="H19" i="9" s="1"/>
  <c r="F22" i="9"/>
  <c r="F19" i="9" s="1"/>
  <c r="J38" i="9"/>
  <c r="M23" i="9"/>
  <c r="J47" i="9"/>
  <c r="J48" i="9"/>
  <c r="E22" i="9"/>
  <c r="E19" i="9" s="1"/>
  <c r="J23" i="9"/>
  <c r="M22" i="9" l="1"/>
  <c r="M19" i="9"/>
  <c r="J19" i="9"/>
  <c r="N19" i="9" s="1"/>
  <c r="J22" i="9"/>
  <c r="N22" i="9" s="1"/>
  <c r="J45" i="8" l="1"/>
  <c r="I44" i="8"/>
  <c r="H44" i="8"/>
  <c r="G44" i="8"/>
  <c r="G38" i="8" s="1"/>
  <c r="F44" i="8"/>
  <c r="E44" i="8"/>
  <c r="D44" i="8"/>
  <c r="C44" i="8"/>
  <c r="J43" i="8"/>
  <c r="J42" i="8"/>
  <c r="I41" i="8"/>
  <c r="H41" i="8"/>
  <c r="G41" i="8"/>
  <c r="F41" i="8"/>
  <c r="E41" i="8"/>
  <c r="D41" i="8"/>
  <c r="C41" i="8"/>
  <c r="J40" i="8"/>
  <c r="I39" i="8"/>
  <c r="H39" i="8"/>
  <c r="G39" i="8"/>
  <c r="F39" i="8"/>
  <c r="E39" i="8"/>
  <c r="D39" i="8"/>
  <c r="C39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I32" i="8"/>
  <c r="H32" i="8"/>
  <c r="G32" i="8"/>
  <c r="F32" i="8"/>
  <c r="E32" i="8"/>
  <c r="D32" i="8"/>
  <c r="C32" i="8"/>
  <c r="J31" i="8"/>
  <c r="J30" i="8"/>
  <c r="J29" i="8"/>
  <c r="I28" i="8"/>
  <c r="H28" i="8"/>
  <c r="G28" i="8"/>
  <c r="F28" i="8"/>
  <c r="E28" i="8"/>
  <c r="D28" i="8"/>
  <c r="C28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5" i="7"/>
  <c r="I44" i="7"/>
  <c r="H44" i="7"/>
  <c r="G44" i="7"/>
  <c r="F44" i="7"/>
  <c r="E44" i="7"/>
  <c r="D44" i="7"/>
  <c r="C44" i="7"/>
  <c r="J43" i="7"/>
  <c r="J42" i="7"/>
  <c r="I41" i="7"/>
  <c r="H41" i="7"/>
  <c r="G41" i="7"/>
  <c r="F41" i="7"/>
  <c r="E41" i="7"/>
  <c r="D41" i="7"/>
  <c r="C41" i="7"/>
  <c r="J40" i="7"/>
  <c r="I39" i="7"/>
  <c r="H39" i="7"/>
  <c r="G39" i="7"/>
  <c r="F39" i="7"/>
  <c r="E39" i="7"/>
  <c r="D39" i="7"/>
  <c r="C39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D32" i="7"/>
  <c r="C32" i="7"/>
  <c r="J31" i="7"/>
  <c r="J30" i="7"/>
  <c r="J29" i="7"/>
  <c r="I28" i="7"/>
  <c r="H28" i="7"/>
  <c r="G28" i="7"/>
  <c r="F28" i="7"/>
  <c r="E28" i="7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5" i="6"/>
  <c r="I44" i="6"/>
  <c r="H44" i="6"/>
  <c r="G44" i="6"/>
  <c r="F44" i="6"/>
  <c r="E44" i="6"/>
  <c r="D44" i="6"/>
  <c r="C44" i="6"/>
  <c r="J43" i="6"/>
  <c r="J42" i="6"/>
  <c r="I41" i="6"/>
  <c r="H41" i="6"/>
  <c r="G41" i="6"/>
  <c r="F41" i="6"/>
  <c r="E41" i="6"/>
  <c r="D41" i="6"/>
  <c r="C41" i="6"/>
  <c r="J40" i="6"/>
  <c r="I39" i="6"/>
  <c r="H39" i="6"/>
  <c r="G39" i="6"/>
  <c r="F39" i="6"/>
  <c r="E39" i="6"/>
  <c r="D39" i="6"/>
  <c r="C39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9" i="5"/>
  <c r="I58" i="5"/>
  <c r="I57" i="5" s="1"/>
  <c r="H58" i="5"/>
  <c r="G58" i="5"/>
  <c r="G57" i="5" s="1"/>
  <c r="F58" i="5"/>
  <c r="F57" i="5" s="1"/>
  <c r="E58" i="5"/>
  <c r="E57" i="5" s="1"/>
  <c r="D58" i="5"/>
  <c r="D57" i="5" s="1"/>
  <c r="C58" i="5"/>
  <c r="C57" i="5" s="1"/>
  <c r="H57" i="5"/>
  <c r="I51" i="5"/>
  <c r="I48" i="5" s="1"/>
  <c r="H51" i="5"/>
  <c r="H48" i="5" s="1"/>
  <c r="G51" i="5"/>
  <c r="G48" i="5" s="1"/>
  <c r="F51" i="5"/>
  <c r="F48" i="5" s="1"/>
  <c r="E51" i="5"/>
  <c r="D51" i="5"/>
  <c r="D48" i="5" s="1"/>
  <c r="C51" i="5"/>
  <c r="C48" i="5" s="1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E39" i="5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J57" i="5" l="1"/>
  <c r="J51" i="5"/>
  <c r="J48" i="5" s="1"/>
  <c r="E48" i="5"/>
  <c r="E47" i="5" s="1"/>
  <c r="J24" i="8"/>
  <c r="J44" i="7"/>
  <c r="J36" i="7"/>
  <c r="I38" i="7"/>
  <c r="D47" i="5"/>
  <c r="H47" i="5"/>
  <c r="J26" i="8"/>
  <c r="I23" i="8"/>
  <c r="J32" i="8"/>
  <c r="J34" i="8"/>
  <c r="H23" i="8"/>
  <c r="G23" i="8"/>
  <c r="G22" i="8" s="1"/>
  <c r="J36" i="8"/>
  <c r="C38" i="8"/>
  <c r="J39" i="8"/>
  <c r="I38" i="8"/>
  <c r="H38" i="8"/>
  <c r="J44" i="8"/>
  <c r="E38" i="8"/>
  <c r="D38" i="8"/>
  <c r="J41" i="8"/>
  <c r="G23" i="7"/>
  <c r="J34" i="7"/>
  <c r="I23" i="7"/>
  <c r="I22" i="7" s="1"/>
  <c r="J26" i="7"/>
  <c r="H23" i="7"/>
  <c r="G38" i="7"/>
  <c r="G22" i="7" s="1"/>
  <c r="G19" i="7" s="1"/>
  <c r="F38" i="7"/>
  <c r="J39" i="7"/>
  <c r="E38" i="7"/>
  <c r="C38" i="7"/>
  <c r="H38" i="7"/>
  <c r="D38" i="7"/>
  <c r="E38" i="6"/>
  <c r="I38" i="6"/>
  <c r="G38" i="6"/>
  <c r="C38" i="6"/>
  <c r="I23" i="6"/>
  <c r="J26" i="5"/>
  <c r="J36" i="5"/>
  <c r="C38" i="5"/>
  <c r="J44" i="5"/>
  <c r="I38" i="5"/>
  <c r="G47" i="5"/>
  <c r="F47" i="5"/>
  <c r="C47" i="5"/>
  <c r="I47" i="5"/>
  <c r="J58" i="5"/>
  <c r="H38" i="5"/>
  <c r="G38" i="5"/>
  <c r="J41" i="6"/>
  <c r="J34" i="6"/>
  <c r="C23" i="7"/>
  <c r="C22" i="7" s="1"/>
  <c r="C19" i="7" s="1"/>
  <c r="D38" i="5"/>
  <c r="E23" i="8"/>
  <c r="J36" i="6"/>
  <c r="J39" i="6"/>
  <c r="J32" i="6"/>
  <c r="J39" i="5"/>
  <c r="F38" i="5"/>
  <c r="E38" i="5"/>
  <c r="J28" i="8"/>
  <c r="D23" i="8"/>
  <c r="C23" i="8"/>
  <c r="E23" i="7"/>
  <c r="E22" i="7" s="1"/>
  <c r="F23" i="7"/>
  <c r="J24" i="7"/>
  <c r="D23" i="7"/>
  <c r="J44" i="6"/>
  <c r="D38" i="6"/>
  <c r="H38" i="6"/>
  <c r="E23" i="6"/>
  <c r="J28" i="6"/>
  <c r="G23" i="6"/>
  <c r="J26" i="6"/>
  <c r="J24" i="6"/>
  <c r="H23" i="6"/>
  <c r="C23" i="6"/>
  <c r="D23" i="6"/>
  <c r="J24" i="5"/>
  <c r="C23" i="5"/>
  <c r="I23" i="5"/>
  <c r="J34" i="5"/>
  <c r="G23" i="5"/>
  <c r="H23" i="5"/>
  <c r="H22" i="5" s="1"/>
  <c r="F23" i="5"/>
  <c r="E23" i="5"/>
  <c r="D23" i="5"/>
  <c r="J41" i="5"/>
  <c r="J32" i="7"/>
  <c r="J28" i="5"/>
  <c r="F23" i="6"/>
  <c r="F38" i="6"/>
  <c r="J28" i="7"/>
  <c r="F23" i="8"/>
  <c r="F38" i="8"/>
  <c r="J32" i="5"/>
  <c r="J41" i="7"/>
  <c r="I22" i="8" l="1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38" i="8"/>
  <c r="J23" i="7"/>
  <c r="J38" i="7"/>
  <c r="I19" i="7"/>
  <c r="E19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7" i="5"/>
  <c r="J38" i="5"/>
  <c r="G22" i="5"/>
  <c r="G19" i="5" s="1"/>
  <c r="F22" i="5"/>
  <c r="F19" i="5" s="1"/>
  <c r="D22" i="5"/>
  <c r="D19" i="5" s="1"/>
  <c r="J38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<sst xmlns="http://schemas.openxmlformats.org/spreadsheetml/2006/main" count="363" uniqueCount="58">
  <si>
    <t xml:space="preserve"> </t>
  </si>
  <si>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</si>
  <si>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</si>
  <si>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</si>
  <si>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</si>
  <si>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</si>
  <si>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</si>
  <si>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
TM
(Abr-25)</t>
  </si>
  <si>
    <t>TOTAL
TEUS
(Abr-24)</t>
  </si>
  <si>
    <t>TOTAL
TM
(Abr-24)</t>
  </si>
  <si>
    <t>%
VARIACIÓN TEUS
(Abr -2025/2024)</t>
  </si>
  <si>
    <t>%
VARIACIÓN TM 
(Abr - 2025/2024)</t>
  </si>
  <si>
    <t>TEUs
(Abr-25)</t>
  </si>
  <si>
    <t>Unidades
(Abr-25)</t>
  </si>
  <si>
    <t>TM
(Abr-25)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</si>
  <si>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</si>
  <si>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</si>
  <si>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</si>
  <si>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</si>
  <si>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</si>
  <si>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</si>
  <si>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</si>
  <si>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</si>
  <si>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TP Salaverry - STI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</si>
  <si>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</si>
  <si>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</si>
  <si>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</si>
  <si>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</si>
  <si>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</si>
  <si>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</si>
  <si>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</si>
  <si>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</si>
  <si>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</si>
  <si>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&gt;100%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</si>
  <si>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</si>
  <si>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</si>
  <si>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</si>
  <si>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</si>
  <si>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</si>
  <si>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</si>
  <si>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</si>
  <si>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</si>
  <si>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TP Pucallpa -LPO</t>
  </si>
  <si>
    <t>ALCANCE REGIONAL</t>
  </si>
  <si>
    <t xml:space="preserve">Chicama </t>
  </si>
  <si>
    <t>TP Chicama -ENAPU</t>
  </si>
  <si>
    <t>Chimbote</t>
  </si>
  <si>
    <t>TP Chimbote - GR</t>
  </si>
  <si>
    <t>Supe</t>
  </si>
  <si>
    <t>TP Supe - ENAPU</t>
  </si>
  <si>
    <t>Huacho</t>
  </si>
  <si>
    <t>TP Huacho - ENAPU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</si>
  <si>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</si>
  <si>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</si>
  <si>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</si>
  <si>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</si>
  <si>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</si>
  <si>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Elaborado por el Área de Estadísticas - DOMA, mayo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</si>
</sst>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8CE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3" fontId="3" fillId="4" borderId="7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17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left" indent="1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 wrapText="1"/>
    </xf>
    <xf numFmtId="0" fontId="14" fillId="6" borderId="5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008CEE"/>
      <color rgb="FFBDD7EE"/>
      <color rgb="FFCCFFFF"/>
      <color rgb="FF006BB4"/>
      <color rgb="FF003399"/>
      <color rgb="FF3366FF"/>
      <color rgb="FFFFD9FF"/>
      <color rgb="FFFFE9FF"/>
      <color rgb="FFCC3399"/>
      <color rgb="FF9C2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63</xdr:row>
      <xdr:rowOff>77107</xdr:rowOff>
    </xdr:from>
    <xdr:to>
      <xdr:col>14</xdr:col>
      <xdr:colOff>40821</xdr:colOff>
      <xdr:row>65</xdr:row>
      <xdr:rowOff>74084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4217" y="10417024"/>
          <a:ext cx="17367854" cy="293310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67000">
              <a:srgbClr val="BDD7EE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ABRIL 2025 / 2024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2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chemeClr val="accent5">
                <a:lumMod val="40000"/>
                <a:lumOff val="60000"/>
                <a:alpha val="99000"/>
              </a:scheme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6350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ABRIL 2025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3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rgbClr val="92CEF8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ABRIL 2025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4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000">
              <a:srgbClr val="008CEE"/>
            </a:gs>
            <a:gs pos="67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ABRIL 2025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60638" y="10439626"/>
          <a:ext cx="567531" cy="1608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ABRIL 2025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64F914B-E108-4E4D-ACBB-1B244510F67D}"/>
            </a:ext>
          </a:extLst>
        </xdr:cNvPr>
        <xdr:cNvSpPr>
          <a:spLocks noChangeArrowheads="1"/>
        </xdr:cNvSpPr>
      </xdr:nvSpPr>
      <xdr:spPr bwMode="auto">
        <a:xfrm>
          <a:off x="254000" y="10207999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8F68D22-C694-42E5-8040-48CB6BEBC7E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B006C7D-0C90-4DD1-B4E8-9095B22A959B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0D990D6F-CF5C-449D-9E7A-2C5DC6AB6339}"/>
            </a:ext>
          </a:extLst>
        </xdr:cNvPr>
        <xdr:cNvSpPr txBox="1">
          <a:spLocks noChangeArrowheads="1"/>
        </xdr:cNvSpPr>
      </xdr:nvSpPr>
      <xdr:spPr bwMode="auto">
        <a:xfrm>
          <a:off x="260638" y="10272506"/>
          <a:ext cx="566665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D2522BAE-49D5-485C-A461-311D490E2D8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18DDB7E-682F-4104-A070-ED6D64D9B689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ABRIL 2025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7"/>
  <sheetViews>
    <sheetView showGridLines="0" tabSelected="1" zoomScale="90" zoomScaleNormal="90" zoomScaleSheetLayoutView="100" workbookViewId="0">
      <selection activeCell="Q58" sqref="Q58"/>
    </sheetView>
  </sheetViews>
  <sheetFormatPr defaultColWidth="11.42578125" defaultRowHeight="11.45"/>
  <cols>
    <col min="1" max="1" width="4.140625" style="3" customWidth="1"/>
    <col min="2" max="2" width="56.710937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28515625" style="3" customWidth="1"/>
    <col min="10" max="10" width="20.85546875" style="3" customWidth="1"/>
    <col min="11" max="12" width="14.85546875" style="3" customWidth="1"/>
    <col min="13" max="14" width="14.7109375" style="3" customWidth="1"/>
    <col min="15" max="15" width="12.42578125" style="3" customWidth="1"/>
    <col min="16" max="16" width="9.85546875" style="3" customWidth="1"/>
    <col min="17" max="17" width="15.7109375" style="3" customWidth="1"/>
    <col min="18" max="18" width="11.42578125" style="3"/>
    <col min="19" max="19" width="9.140625" style="3" customWidth="1"/>
    <col min="20" max="20" width="12.28515625" style="22" customWidth="1"/>
    <col min="21" max="21" width="13.42578125" style="3" customWidth="1"/>
    <col min="22" max="22" width="10.5703125" style="3" customWidth="1"/>
    <col min="23" max="23" width="11.5703125" style="3" customWidth="1"/>
    <col min="24" max="255" width="11.42578125" style="3"/>
    <col min="256" max="256" width="31.5703125" style="3" customWidth="1"/>
    <col min="257" max="257" width="38.85546875" style="3" customWidth="1"/>
    <col min="258" max="263" width="14.42578125" style="3" customWidth="1"/>
    <col min="264" max="264" width="15.7109375" style="3" customWidth="1"/>
    <col min="265" max="265" width="13.42578125" style="3" customWidth="1"/>
    <col min="266" max="266" width="18.5703125" style="3" customWidth="1"/>
    <col min="267" max="268" width="13" style="3" customWidth="1"/>
    <col min="269" max="270" width="14.85546875" style="3" customWidth="1"/>
    <col min="271" max="271" width="12.42578125" style="3" customWidth="1"/>
    <col min="272" max="272" width="9.85546875" style="3" customWidth="1"/>
    <col min="273" max="273" width="15.7109375" style="3" customWidth="1"/>
    <col min="274" max="274" width="11.42578125" style="3"/>
    <col min="275" max="275" width="9.140625" style="3" customWidth="1"/>
    <col min="276" max="276" width="12.28515625" style="3" customWidth="1"/>
    <col min="277" max="277" width="13.42578125" style="3" customWidth="1"/>
    <col min="278" max="278" width="10.5703125" style="3" customWidth="1"/>
    <col min="279" max="279" width="11.5703125" style="3" customWidth="1"/>
    <col min="280" max="511" width="11.42578125" style="3"/>
    <col min="512" max="512" width="31.5703125" style="3" customWidth="1"/>
    <col min="513" max="513" width="38.85546875" style="3" customWidth="1"/>
    <col min="514" max="519" width="14.42578125" style="3" customWidth="1"/>
    <col min="520" max="520" width="15.7109375" style="3" customWidth="1"/>
    <col min="521" max="521" width="13.42578125" style="3" customWidth="1"/>
    <col min="522" max="522" width="18.5703125" style="3" customWidth="1"/>
    <col min="523" max="524" width="13" style="3" customWidth="1"/>
    <col min="525" max="526" width="14.85546875" style="3" customWidth="1"/>
    <col min="527" max="527" width="12.42578125" style="3" customWidth="1"/>
    <col min="528" max="528" width="9.85546875" style="3" customWidth="1"/>
    <col min="529" max="529" width="15.7109375" style="3" customWidth="1"/>
    <col min="530" max="530" width="11.42578125" style="3"/>
    <col min="531" max="531" width="9.140625" style="3" customWidth="1"/>
    <col min="532" max="532" width="12.28515625" style="3" customWidth="1"/>
    <col min="533" max="533" width="13.42578125" style="3" customWidth="1"/>
    <col min="534" max="534" width="10.5703125" style="3" customWidth="1"/>
    <col min="535" max="535" width="11.5703125" style="3" customWidth="1"/>
    <col min="536" max="767" width="11.42578125" style="3"/>
    <col min="768" max="768" width="31.5703125" style="3" customWidth="1"/>
    <col min="769" max="769" width="38.85546875" style="3" customWidth="1"/>
    <col min="770" max="775" width="14.42578125" style="3" customWidth="1"/>
    <col min="776" max="776" width="15.7109375" style="3" customWidth="1"/>
    <col min="777" max="777" width="13.42578125" style="3" customWidth="1"/>
    <col min="778" max="778" width="18.5703125" style="3" customWidth="1"/>
    <col min="779" max="780" width="13" style="3" customWidth="1"/>
    <col min="781" max="782" width="14.85546875" style="3" customWidth="1"/>
    <col min="783" max="783" width="12.42578125" style="3" customWidth="1"/>
    <col min="784" max="784" width="9.85546875" style="3" customWidth="1"/>
    <col min="785" max="785" width="15.7109375" style="3" customWidth="1"/>
    <col min="786" max="786" width="11.42578125" style="3"/>
    <col min="787" max="787" width="9.140625" style="3" customWidth="1"/>
    <col min="788" max="788" width="12.28515625" style="3" customWidth="1"/>
    <col min="789" max="789" width="13.42578125" style="3" customWidth="1"/>
    <col min="790" max="790" width="10.5703125" style="3" customWidth="1"/>
    <col min="791" max="791" width="11.5703125" style="3" customWidth="1"/>
    <col min="792" max="1023" width="11.42578125" style="3"/>
    <col min="1024" max="1024" width="31.5703125" style="3" customWidth="1"/>
    <col min="1025" max="1025" width="38.85546875" style="3" customWidth="1"/>
    <col min="1026" max="1031" width="14.42578125" style="3" customWidth="1"/>
    <col min="1032" max="1032" width="15.7109375" style="3" customWidth="1"/>
    <col min="1033" max="1033" width="13.42578125" style="3" customWidth="1"/>
    <col min="1034" max="1034" width="18.5703125" style="3" customWidth="1"/>
    <col min="1035" max="1036" width="13" style="3" customWidth="1"/>
    <col min="1037" max="1038" width="14.85546875" style="3" customWidth="1"/>
    <col min="1039" max="1039" width="12.42578125" style="3" customWidth="1"/>
    <col min="1040" max="1040" width="9.85546875" style="3" customWidth="1"/>
    <col min="1041" max="1041" width="15.7109375" style="3" customWidth="1"/>
    <col min="1042" max="1042" width="11.42578125" style="3"/>
    <col min="1043" max="1043" width="9.140625" style="3" customWidth="1"/>
    <col min="1044" max="1044" width="12.28515625" style="3" customWidth="1"/>
    <col min="1045" max="1045" width="13.42578125" style="3" customWidth="1"/>
    <col min="1046" max="1046" width="10.5703125" style="3" customWidth="1"/>
    <col min="1047" max="1047" width="11.5703125" style="3" customWidth="1"/>
    <col min="1048" max="1279" width="11.42578125" style="3"/>
    <col min="1280" max="1280" width="31.5703125" style="3" customWidth="1"/>
    <col min="1281" max="1281" width="38.85546875" style="3" customWidth="1"/>
    <col min="1282" max="1287" width="14.42578125" style="3" customWidth="1"/>
    <col min="1288" max="1288" width="15.7109375" style="3" customWidth="1"/>
    <col min="1289" max="1289" width="13.42578125" style="3" customWidth="1"/>
    <col min="1290" max="1290" width="18.5703125" style="3" customWidth="1"/>
    <col min="1291" max="1292" width="13" style="3" customWidth="1"/>
    <col min="1293" max="1294" width="14.85546875" style="3" customWidth="1"/>
    <col min="1295" max="1295" width="12.42578125" style="3" customWidth="1"/>
    <col min="1296" max="1296" width="9.85546875" style="3" customWidth="1"/>
    <col min="1297" max="1297" width="15.7109375" style="3" customWidth="1"/>
    <col min="1298" max="1298" width="11.42578125" style="3"/>
    <col min="1299" max="1299" width="9.140625" style="3" customWidth="1"/>
    <col min="1300" max="1300" width="12.28515625" style="3" customWidth="1"/>
    <col min="1301" max="1301" width="13.42578125" style="3" customWidth="1"/>
    <col min="1302" max="1302" width="10.5703125" style="3" customWidth="1"/>
    <col min="1303" max="1303" width="11.5703125" style="3" customWidth="1"/>
    <col min="1304" max="1535" width="11.42578125" style="3"/>
    <col min="1536" max="1536" width="31.5703125" style="3" customWidth="1"/>
    <col min="1537" max="1537" width="38.85546875" style="3" customWidth="1"/>
    <col min="1538" max="1543" width="14.42578125" style="3" customWidth="1"/>
    <col min="1544" max="1544" width="15.7109375" style="3" customWidth="1"/>
    <col min="1545" max="1545" width="13.42578125" style="3" customWidth="1"/>
    <col min="1546" max="1546" width="18.5703125" style="3" customWidth="1"/>
    <col min="1547" max="1548" width="13" style="3" customWidth="1"/>
    <col min="1549" max="1550" width="14.85546875" style="3" customWidth="1"/>
    <col min="1551" max="1551" width="12.42578125" style="3" customWidth="1"/>
    <col min="1552" max="1552" width="9.85546875" style="3" customWidth="1"/>
    <col min="1553" max="1553" width="15.7109375" style="3" customWidth="1"/>
    <col min="1554" max="1554" width="11.42578125" style="3"/>
    <col min="1555" max="1555" width="9.140625" style="3" customWidth="1"/>
    <col min="1556" max="1556" width="12.28515625" style="3" customWidth="1"/>
    <col min="1557" max="1557" width="13.42578125" style="3" customWidth="1"/>
    <col min="1558" max="1558" width="10.5703125" style="3" customWidth="1"/>
    <col min="1559" max="1559" width="11.5703125" style="3" customWidth="1"/>
    <col min="1560" max="1791" width="11.42578125" style="3"/>
    <col min="1792" max="1792" width="31.5703125" style="3" customWidth="1"/>
    <col min="1793" max="1793" width="38.85546875" style="3" customWidth="1"/>
    <col min="1794" max="1799" width="14.42578125" style="3" customWidth="1"/>
    <col min="1800" max="1800" width="15.7109375" style="3" customWidth="1"/>
    <col min="1801" max="1801" width="13.42578125" style="3" customWidth="1"/>
    <col min="1802" max="1802" width="18.5703125" style="3" customWidth="1"/>
    <col min="1803" max="1804" width="13" style="3" customWidth="1"/>
    <col min="1805" max="1806" width="14.85546875" style="3" customWidth="1"/>
    <col min="1807" max="1807" width="12.42578125" style="3" customWidth="1"/>
    <col min="1808" max="1808" width="9.85546875" style="3" customWidth="1"/>
    <col min="1809" max="1809" width="15.7109375" style="3" customWidth="1"/>
    <col min="1810" max="1810" width="11.42578125" style="3"/>
    <col min="1811" max="1811" width="9.140625" style="3" customWidth="1"/>
    <col min="1812" max="1812" width="12.28515625" style="3" customWidth="1"/>
    <col min="1813" max="1813" width="13.42578125" style="3" customWidth="1"/>
    <col min="1814" max="1814" width="10.5703125" style="3" customWidth="1"/>
    <col min="1815" max="1815" width="11.5703125" style="3" customWidth="1"/>
    <col min="1816" max="2047" width="11.42578125" style="3"/>
    <col min="2048" max="2048" width="31.5703125" style="3" customWidth="1"/>
    <col min="2049" max="2049" width="38.85546875" style="3" customWidth="1"/>
    <col min="2050" max="2055" width="14.42578125" style="3" customWidth="1"/>
    <col min="2056" max="2056" width="15.7109375" style="3" customWidth="1"/>
    <col min="2057" max="2057" width="13.42578125" style="3" customWidth="1"/>
    <col min="2058" max="2058" width="18.5703125" style="3" customWidth="1"/>
    <col min="2059" max="2060" width="13" style="3" customWidth="1"/>
    <col min="2061" max="2062" width="14.85546875" style="3" customWidth="1"/>
    <col min="2063" max="2063" width="12.42578125" style="3" customWidth="1"/>
    <col min="2064" max="2064" width="9.85546875" style="3" customWidth="1"/>
    <col min="2065" max="2065" width="15.7109375" style="3" customWidth="1"/>
    <col min="2066" max="2066" width="11.42578125" style="3"/>
    <col min="2067" max="2067" width="9.140625" style="3" customWidth="1"/>
    <col min="2068" max="2068" width="12.28515625" style="3" customWidth="1"/>
    <col min="2069" max="2069" width="13.42578125" style="3" customWidth="1"/>
    <col min="2070" max="2070" width="10.5703125" style="3" customWidth="1"/>
    <col min="2071" max="2071" width="11.5703125" style="3" customWidth="1"/>
    <col min="2072" max="2303" width="11.42578125" style="3"/>
    <col min="2304" max="2304" width="31.5703125" style="3" customWidth="1"/>
    <col min="2305" max="2305" width="38.85546875" style="3" customWidth="1"/>
    <col min="2306" max="2311" width="14.42578125" style="3" customWidth="1"/>
    <col min="2312" max="2312" width="15.7109375" style="3" customWidth="1"/>
    <col min="2313" max="2313" width="13.42578125" style="3" customWidth="1"/>
    <col min="2314" max="2314" width="18.5703125" style="3" customWidth="1"/>
    <col min="2315" max="2316" width="13" style="3" customWidth="1"/>
    <col min="2317" max="2318" width="14.85546875" style="3" customWidth="1"/>
    <col min="2319" max="2319" width="12.42578125" style="3" customWidth="1"/>
    <col min="2320" max="2320" width="9.85546875" style="3" customWidth="1"/>
    <col min="2321" max="2321" width="15.7109375" style="3" customWidth="1"/>
    <col min="2322" max="2322" width="11.42578125" style="3"/>
    <col min="2323" max="2323" width="9.140625" style="3" customWidth="1"/>
    <col min="2324" max="2324" width="12.28515625" style="3" customWidth="1"/>
    <col min="2325" max="2325" width="13.42578125" style="3" customWidth="1"/>
    <col min="2326" max="2326" width="10.5703125" style="3" customWidth="1"/>
    <col min="2327" max="2327" width="11.5703125" style="3" customWidth="1"/>
    <col min="2328" max="2559" width="11.42578125" style="3"/>
    <col min="2560" max="2560" width="31.5703125" style="3" customWidth="1"/>
    <col min="2561" max="2561" width="38.85546875" style="3" customWidth="1"/>
    <col min="2562" max="2567" width="14.42578125" style="3" customWidth="1"/>
    <col min="2568" max="2568" width="15.7109375" style="3" customWidth="1"/>
    <col min="2569" max="2569" width="13.42578125" style="3" customWidth="1"/>
    <col min="2570" max="2570" width="18.5703125" style="3" customWidth="1"/>
    <col min="2571" max="2572" width="13" style="3" customWidth="1"/>
    <col min="2573" max="2574" width="14.85546875" style="3" customWidth="1"/>
    <col min="2575" max="2575" width="12.42578125" style="3" customWidth="1"/>
    <col min="2576" max="2576" width="9.85546875" style="3" customWidth="1"/>
    <col min="2577" max="2577" width="15.7109375" style="3" customWidth="1"/>
    <col min="2578" max="2578" width="11.42578125" style="3"/>
    <col min="2579" max="2579" width="9.140625" style="3" customWidth="1"/>
    <col min="2580" max="2580" width="12.28515625" style="3" customWidth="1"/>
    <col min="2581" max="2581" width="13.42578125" style="3" customWidth="1"/>
    <col min="2582" max="2582" width="10.5703125" style="3" customWidth="1"/>
    <col min="2583" max="2583" width="11.5703125" style="3" customWidth="1"/>
    <col min="2584" max="2815" width="11.42578125" style="3"/>
    <col min="2816" max="2816" width="31.5703125" style="3" customWidth="1"/>
    <col min="2817" max="2817" width="38.85546875" style="3" customWidth="1"/>
    <col min="2818" max="2823" width="14.42578125" style="3" customWidth="1"/>
    <col min="2824" max="2824" width="15.7109375" style="3" customWidth="1"/>
    <col min="2825" max="2825" width="13.42578125" style="3" customWidth="1"/>
    <col min="2826" max="2826" width="18.5703125" style="3" customWidth="1"/>
    <col min="2827" max="2828" width="13" style="3" customWidth="1"/>
    <col min="2829" max="2830" width="14.85546875" style="3" customWidth="1"/>
    <col min="2831" max="2831" width="12.42578125" style="3" customWidth="1"/>
    <col min="2832" max="2832" width="9.85546875" style="3" customWidth="1"/>
    <col min="2833" max="2833" width="15.7109375" style="3" customWidth="1"/>
    <col min="2834" max="2834" width="11.42578125" style="3"/>
    <col min="2835" max="2835" width="9.140625" style="3" customWidth="1"/>
    <col min="2836" max="2836" width="12.28515625" style="3" customWidth="1"/>
    <col min="2837" max="2837" width="13.42578125" style="3" customWidth="1"/>
    <col min="2838" max="2838" width="10.5703125" style="3" customWidth="1"/>
    <col min="2839" max="2839" width="11.5703125" style="3" customWidth="1"/>
    <col min="2840" max="3071" width="11.42578125" style="3"/>
    <col min="3072" max="3072" width="31.5703125" style="3" customWidth="1"/>
    <col min="3073" max="3073" width="38.85546875" style="3" customWidth="1"/>
    <col min="3074" max="3079" width="14.42578125" style="3" customWidth="1"/>
    <col min="3080" max="3080" width="15.7109375" style="3" customWidth="1"/>
    <col min="3081" max="3081" width="13.42578125" style="3" customWidth="1"/>
    <col min="3082" max="3082" width="18.5703125" style="3" customWidth="1"/>
    <col min="3083" max="3084" width="13" style="3" customWidth="1"/>
    <col min="3085" max="3086" width="14.85546875" style="3" customWidth="1"/>
    <col min="3087" max="3087" width="12.42578125" style="3" customWidth="1"/>
    <col min="3088" max="3088" width="9.85546875" style="3" customWidth="1"/>
    <col min="3089" max="3089" width="15.7109375" style="3" customWidth="1"/>
    <col min="3090" max="3090" width="11.42578125" style="3"/>
    <col min="3091" max="3091" width="9.140625" style="3" customWidth="1"/>
    <col min="3092" max="3092" width="12.28515625" style="3" customWidth="1"/>
    <col min="3093" max="3093" width="13.42578125" style="3" customWidth="1"/>
    <col min="3094" max="3094" width="10.5703125" style="3" customWidth="1"/>
    <col min="3095" max="3095" width="11.5703125" style="3" customWidth="1"/>
    <col min="3096" max="3327" width="11.42578125" style="3"/>
    <col min="3328" max="3328" width="31.5703125" style="3" customWidth="1"/>
    <col min="3329" max="3329" width="38.85546875" style="3" customWidth="1"/>
    <col min="3330" max="3335" width="14.42578125" style="3" customWidth="1"/>
    <col min="3336" max="3336" width="15.7109375" style="3" customWidth="1"/>
    <col min="3337" max="3337" width="13.42578125" style="3" customWidth="1"/>
    <col min="3338" max="3338" width="18.5703125" style="3" customWidth="1"/>
    <col min="3339" max="3340" width="13" style="3" customWidth="1"/>
    <col min="3341" max="3342" width="14.85546875" style="3" customWidth="1"/>
    <col min="3343" max="3343" width="12.42578125" style="3" customWidth="1"/>
    <col min="3344" max="3344" width="9.85546875" style="3" customWidth="1"/>
    <col min="3345" max="3345" width="15.7109375" style="3" customWidth="1"/>
    <col min="3346" max="3346" width="11.42578125" style="3"/>
    <col min="3347" max="3347" width="9.140625" style="3" customWidth="1"/>
    <col min="3348" max="3348" width="12.28515625" style="3" customWidth="1"/>
    <col min="3349" max="3349" width="13.42578125" style="3" customWidth="1"/>
    <col min="3350" max="3350" width="10.5703125" style="3" customWidth="1"/>
    <col min="3351" max="3351" width="11.5703125" style="3" customWidth="1"/>
    <col min="3352" max="3583" width="11.42578125" style="3"/>
    <col min="3584" max="3584" width="31.5703125" style="3" customWidth="1"/>
    <col min="3585" max="3585" width="38.85546875" style="3" customWidth="1"/>
    <col min="3586" max="3591" width="14.42578125" style="3" customWidth="1"/>
    <col min="3592" max="3592" width="15.7109375" style="3" customWidth="1"/>
    <col min="3593" max="3593" width="13.42578125" style="3" customWidth="1"/>
    <col min="3594" max="3594" width="18.5703125" style="3" customWidth="1"/>
    <col min="3595" max="3596" width="13" style="3" customWidth="1"/>
    <col min="3597" max="3598" width="14.85546875" style="3" customWidth="1"/>
    <col min="3599" max="3599" width="12.42578125" style="3" customWidth="1"/>
    <col min="3600" max="3600" width="9.85546875" style="3" customWidth="1"/>
    <col min="3601" max="3601" width="15.7109375" style="3" customWidth="1"/>
    <col min="3602" max="3602" width="11.42578125" style="3"/>
    <col min="3603" max="3603" width="9.140625" style="3" customWidth="1"/>
    <col min="3604" max="3604" width="12.28515625" style="3" customWidth="1"/>
    <col min="3605" max="3605" width="13.42578125" style="3" customWidth="1"/>
    <col min="3606" max="3606" width="10.5703125" style="3" customWidth="1"/>
    <col min="3607" max="3607" width="11.5703125" style="3" customWidth="1"/>
    <col min="3608" max="3839" width="11.42578125" style="3"/>
    <col min="3840" max="3840" width="31.5703125" style="3" customWidth="1"/>
    <col min="3841" max="3841" width="38.85546875" style="3" customWidth="1"/>
    <col min="3842" max="3847" width="14.42578125" style="3" customWidth="1"/>
    <col min="3848" max="3848" width="15.7109375" style="3" customWidth="1"/>
    <col min="3849" max="3849" width="13.42578125" style="3" customWidth="1"/>
    <col min="3850" max="3850" width="18.5703125" style="3" customWidth="1"/>
    <col min="3851" max="3852" width="13" style="3" customWidth="1"/>
    <col min="3853" max="3854" width="14.85546875" style="3" customWidth="1"/>
    <col min="3855" max="3855" width="12.42578125" style="3" customWidth="1"/>
    <col min="3856" max="3856" width="9.85546875" style="3" customWidth="1"/>
    <col min="3857" max="3857" width="15.7109375" style="3" customWidth="1"/>
    <col min="3858" max="3858" width="11.42578125" style="3"/>
    <col min="3859" max="3859" width="9.140625" style="3" customWidth="1"/>
    <col min="3860" max="3860" width="12.28515625" style="3" customWidth="1"/>
    <col min="3861" max="3861" width="13.42578125" style="3" customWidth="1"/>
    <col min="3862" max="3862" width="10.5703125" style="3" customWidth="1"/>
    <col min="3863" max="3863" width="11.5703125" style="3" customWidth="1"/>
    <col min="3864" max="4095" width="11.42578125" style="3"/>
    <col min="4096" max="4096" width="31.5703125" style="3" customWidth="1"/>
    <col min="4097" max="4097" width="38.85546875" style="3" customWidth="1"/>
    <col min="4098" max="4103" width="14.42578125" style="3" customWidth="1"/>
    <col min="4104" max="4104" width="15.7109375" style="3" customWidth="1"/>
    <col min="4105" max="4105" width="13.42578125" style="3" customWidth="1"/>
    <col min="4106" max="4106" width="18.5703125" style="3" customWidth="1"/>
    <col min="4107" max="4108" width="13" style="3" customWidth="1"/>
    <col min="4109" max="4110" width="14.85546875" style="3" customWidth="1"/>
    <col min="4111" max="4111" width="12.42578125" style="3" customWidth="1"/>
    <col min="4112" max="4112" width="9.85546875" style="3" customWidth="1"/>
    <col min="4113" max="4113" width="15.7109375" style="3" customWidth="1"/>
    <col min="4114" max="4114" width="11.42578125" style="3"/>
    <col min="4115" max="4115" width="9.140625" style="3" customWidth="1"/>
    <col min="4116" max="4116" width="12.28515625" style="3" customWidth="1"/>
    <col min="4117" max="4117" width="13.42578125" style="3" customWidth="1"/>
    <col min="4118" max="4118" width="10.5703125" style="3" customWidth="1"/>
    <col min="4119" max="4119" width="11.5703125" style="3" customWidth="1"/>
    <col min="4120" max="4351" width="11.42578125" style="3"/>
    <col min="4352" max="4352" width="31.5703125" style="3" customWidth="1"/>
    <col min="4353" max="4353" width="38.85546875" style="3" customWidth="1"/>
    <col min="4354" max="4359" width="14.42578125" style="3" customWidth="1"/>
    <col min="4360" max="4360" width="15.7109375" style="3" customWidth="1"/>
    <col min="4361" max="4361" width="13.42578125" style="3" customWidth="1"/>
    <col min="4362" max="4362" width="18.5703125" style="3" customWidth="1"/>
    <col min="4363" max="4364" width="13" style="3" customWidth="1"/>
    <col min="4365" max="4366" width="14.85546875" style="3" customWidth="1"/>
    <col min="4367" max="4367" width="12.42578125" style="3" customWidth="1"/>
    <col min="4368" max="4368" width="9.85546875" style="3" customWidth="1"/>
    <col min="4369" max="4369" width="15.7109375" style="3" customWidth="1"/>
    <col min="4370" max="4370" width="11.42578125" style="3"/>
    <col min="4371" max="4371" width="9.140625" style="3" customWidth="1"/>
    <col min="4372" max="4372" width="12.28515625" style="3" customWidth="1"/>
    <col min="4373" max="4373" width="13.42578125" style="3" customWidth="1"/>
    <col min="4374" max="4374" width="10.5703125" style="3" customWidth="1"/>
    <col min="4375" max="4375" width="11.5703125" style="3" customWidth="1"/>
    <col min="4376" max="4607" width="11.42578125" style="3"/>
    <col min="4608" max="4608" width="31.5703125" style="3" customWidth="1"/>
    <col min="4609" max="4609" width="38.85546875" style="3" customWidth="1"/>
    <col min="4610" max="4615" width="14.42578125" style="3" customWidth="1"/>
    <col min="4616" max="4616" width="15.7109375" style="3" customWidth="1"/>
    <col min="4617" max="4617" width="13.42578125" style="3" customWidth="1"/>
    <col min="4618" max="4618" width="18.5703125" style="3" customWidth="1"/>
    <col min="4619" max="4620" width="13" style="3" customWidth="1"/>
    <col min="4621" max="4622" width="14.85546875" style="3" customWidth="1"/>
    <col min="4623" max="4623" width="12.42578125" style="3" customWidth="1"/>
    <col min="4624" max="4624" width="9.85546875" style="3" customWidth="1"/>
    <col min="4625" max="4625" width="15.7109375" style="3" customWidth="1"/>
    <col min="4626" max="4626" width="11.42578125" style="3"/>
    <col min="4627" max="4627" width="9.140625" style="3" customWidth="1"/>
    <col min="4628" max="4628" width="12.28515625" style="3" customWidth="1"/>
    <col min="4629" max="4629" width="13.42578125" style="3" customWidth="1"/>
    <col min="4630" max="4630" width="10.5703125" style="3" customWidth="1"/>
    <col min="4631" max="4631" width="11.5703125" style="3" customWidth="1"/>
    <col min="4632" max="4863" width="11.42578125" style="3"/>
    <col min="4864" max="4864" width="31.5703125" style="3" customWidth="1"/>
    <col min="4865" max="4865" width="38.85546875" style="3" customWidth="1"/>
    <col min="4866" max="4871" width="14.42578125" style="3" customWidth="1"/>
    <col min="4872" max="4872" width="15.7109375" style="3" customWidth="1"/>
    <col min="4873" max="4873" width="13.42578125" style="3" customWidth="1"/>
    <col min="4874" max="4874" width="18.5703125" style="3" customWidth="1"/>
    <col min="4875" max="4876" width="13" style="3" customWidth="1"/>
    <col min="4877" max="4878" width="14.85546875" style="3" customWidth="1"/>
    <col min="4879" max="4879" width="12.42578125" style="3" customWidth="1"/>
    <col min="4880" max="4880" width="9.85546875" style="3" customWidth="1"/>
    <col min="4881" max="4881" width="15.7109375" style="3" customWidth="1"/>
    <col min="4882" max="4882" width="11.42578125" style="3"/>
    <col min="4883" max="4883" width="9.140625" style="3" customWidth="1"/>
    <col min="4884" max="4884" width="12.28515625" style="3" customWidth="1"/>
    <col min="4885" max="4885" width="13.42578125" style="3" customWidth="1"/>
    <col min="4886" max="4886" width="10.5703125" style="3" customWidth="1"/>
    <col min="4887" max="4887" width="11.5703125" style="3" customWidth="1"/>
    <col min="4888" max="5119" width="11.42578125" style="3"/>
    <col min="5120" max="5120" width="31.5703125" style="3" customWidth="1"/>
    <col min="5121" max="5121" width="38.85546875" style="3" customWidth="1"/>
    <col min="5122" max="5127" width="14.42578125" style="3" customWidth="1"/>
    <col min="5128" max="5128" width="15.7109375" style="3" customWidth="1"/>
    <col min="5129" max="5129" width="13.42578125" style="3" customWidth="1"/>
    <col min="5130" max="5130" width="18.5703125" style="3" customWidth="1"/>
    <col min="5131" max="5132" width="13" style="3" customWidth="1"/>
    <col min="5133" max="5134" width="14.85546875" style="3" customWidth="1"/>
    <col min="5135" max="5135" width="12.42578125" style="3" customWidth="1"/>
    <col min="5136" max="5136" width="9.85546875" style="3" customWidth="1"/>
    <col min="5137" max="5137" width="15.7109375" style="3" customWidth="1"/>
    <col min="5138" max="5138" width="11.42578125" style="3"/>
    <col min="5139" max="5139" width="9.140625" style="3" customWidth="1"/>
    <col min="5140" max="5140" width="12.28515625" style="3" customWidth="1"/>
    <col min="5141" max="5141" width="13.42578125" style="3" customWidth="1"/>
    <col min="5142" max="5142" width="10.5703125" style="3" customWidth="1"/>
    <col min="5143" max="5143" width="11.5703125" style="3" customWidth="1"/>
    <col min="5144" max="5375" width="11.42578125" style="3"/>
    <col min="5376" max="5376" width="31.5703125" style="3" customWidth="1"/>
    <col min="5377" max="5377" width="38.85546875" style="3" customWidth="1"/>
    <col min="5378" max="5383" width="14.42578125" style="3" customWidth="1"/>
    <col min="5384" max="5384" width="15.7109375" style="3" customWidth="1"/>
    <col min="5385" max="5385" width="13.42578125" style="3" customWidth="1"/>
    <col min="5386" max="5386" width="18.5703125" style="3" customWidth="1"/>
    <col min="5387" max="5388" width="13" style="3" customWidth="1"/>
    <col min="5389" max="5390" width="14.85546875" style="3" customWidth="1"/>
    <col min="5391" max="5391" width="12.42578125" style="3" customWidth="1"/>
    <col min="5392" max="5392" width="9.85546875" style="3" customWidth="1"/>
    <col min="5393" max="5393" width="15.7109375" style="3" customWidth="1"/>
    <col min="5394" max="5394" width="11.42578125" style="3"/>
    <col min="5395" max="5395" width="9.140625" style="3" customWidth="1"/>
    <col min="5396" max="5396" width="12.28515625" style="3" customWidth="1"/>
    <col min="5397" max="5397" width="13.42578125" style="3" customWidth="1"/>
    <col min="5398" max="5398" width="10.5703125" style="3" customWidth="1"/>
    <col min="5399" max="5399" width="11.5703125" style="3" customWidth="1"/>
    <col min="5400" max="5631" width="11.42578125" style="3"/>
    <col min="5632" max="5632" width="31.5703125" style="3" customWidth="1"/>
    <col min="5633" max="5633" width="38.85546875" style="3" customWidth="1"/>
    <col min="5634" max="5639" width="14.42578125" style="3" customWidth="1"/>
    <col min="5640" max="5640" width="15.7109375" style="3" customWidth="1"/>
    <col min="5641" max="5641" width="13.42578125" style="3" customWidth="1"/>
    <col min="5642" max="5642" width="18.5703125" style="3" customWidth="1"/>
    <col min="5643" max="5644" width="13" style="3" customWidth="1"/>
    <col min="5645" max="5646" width="14.85546875" style="3" customWidth="1"/>
    <col min="5647" max="5647" width="12.42578125" style="3" customWidth="1"/>
    <col min="5648" max="5648" width="9.85546875" style="3" customWidth="1"/>
    <col min="5649" max="5649" width="15.7109375" style="3" customWidth="1"/>
    <col min="5650" max="5650" width="11.42578125" style="3"/>
    <col min="5651" max="5651" width="9.140625" style="3" customWidth="1"/>
    <col min="5652" max="5652" width="12.28515625" style="3" customWidth="1"/>
    <col min="5653" max="5653" width="13.42578125" style="3" customWidth="1"/>
    <col min="5654" max="5654" width="10.5703125" style="3" customWidth="1"/>
    <col min="5655" max="5655" width="11.5703125" style="3" customWidth="1"/>
    <col min="5656" max="5887" width="11.42578125" style="3"/>
    <col min="5888" max="5888" width="31.5703125" style="3" customWidth="1"/>
    <col min="5889" max="5889" width="38.85546875" style="3" customWidth="1"/>
    <col min="5890" max="5895" width="14.42578125" style="3" customWidth="1"/>
    <col min="5896" max="5896" width="15.7109375" style="3" customWidth="1"/>
    <col min="5897" max="5897" width="13.42578125" style="3" customWidth="1"/>
    <col min="5898" max="5898" width="18.5703125" style="3" customWidth="1"/>
    <col min="5899" max="5900" width="13" style="3" customWidth="1"/>
    <col min="5901" max="5902" width="14.85546875" style="3" customWidth="1"/>
    <col min="5903" max="5903" width="12.42578125" style="3" customWidth="1"/>
    <col min="5904" max="5904" width="9.85546875" style="3" customWidth="1"/>
    <col min="5905" max="5905" width="15.7109375" style="3" customWidth="1"/>
    <col min="5906" max="5906" width="11.42578125" style="3"/>
    <col min="5907" max="5907" width="9.140625" style="3" customWidth="1"/>
    <col min="5908" max="5908" width="12.28515625" style="3" customWidth="1"/>
    <col min="5909" max="5909" width="13.42578125" style="3" customWidth="1"/>
    <col min="5910" max="5910" width="10.5703125" style="3" customWidth="1"/>
    <col min="5911" max="5911" width="11.5703125" style="3" customWidth="1"/>
    <col min="5912" max="6143" width="11.42578125" style="3"/>
    <col min="6144" max="6144" width="31.5703125" style="3" customWidth="1"/>
    <col min="6145" max="6145" width="38.85546875" style="3" customWidth="1"/>
    <col min="6146" max="6151" width="14.42578125" style="3" customWidth="1"/>
    <col min="6152" max="6152" width="15.7109375" style="3" customWidth="1"/>
    <col min="6153" max="6153" width="13.42578125" style="3" customWidth="1"/>
    <col min="6154" max="6154" width="18.5703125" style="3" customWidth="1"/>
    <col min="6155" max="6156" width="13" style="3" customWidth="1"/>
    <col min="6157" max="6158" width="14.85546875" style="3" customWidth="1"/>
    <col min="6159" max="6159" width="12.42578125" style="3" customWidth="1"/>
    <col min="6160" max="6160" width="9.85546875" style="3" customWidth="1"/>
    <col min="6161" max="6161" width="15.7109375" style="3" customWidth="1"/>
    <col min="6162" max="6162" width="11.42578125" style="3"/>
    <col min="6163" max="6163" width="9.140625" style="3" customWidth="1"/>
    <col min="6164" max="6164" width="12.28515625" style="3" customWidth="1"/>
    <col min="6165" max="6165" width="13.42578125" style="3" customWidth="1"/>
    <col min="6166" max="6166" width="10.5703125" style="3" customWidth="1"/>
    <col min="6167" max="6167" width="11.5703125" style="3" customWidth="1"/>
    <col min="6168" max="6399" width="11.42578125" style="3"/>
    <col min="6400" max="6400" width="31.5703125" style="3" customWidth="1"/>
    <col min="6401" max="6401" width="38.85546875" style="3" customWidth="1"/>
    <col min="6402" max="6407" width="14.42578125" style="3" customWidth="1"/>
    <col min="6408" max="6408" width="15.7109375" style="3" customWidth="1"/>
    <col min="6409" max="6409" width="13.42578125" style="3" customWidth="1"/>
    <col min="6410" max="6410" width="18.5703125" style="3" customWidth="1"/>
    <col min="6411" max="6412" width="13" style="3" customWidth="1"/>
    <col min="6413" max="6414" width="14.85546875" style="3" customWidth="1"/>
    <col min="6415" max="6415" width="12.42578125" style="3" customWidth="1"/>
    <col min="6416" max="6416" width="9.85546875" style="3" customWidth="1"/>
    <col min="6417" max="6417" width="15.7109375" style="3" customWidth="1"/>
    <col min="6418" max="6418" width="11.42578125" style="3"/>
    <col min="6419" max="6419" width="9.140625" style="3" customWidth="1"/>
    <col min="6420" max="6420" width="12.28515625" style="3" customWidth="1"/>
    <col min="6421" max="6421" width="13.42578125" style="3" customWidth="1"/>
    <col min="6422" max="6422" width="10.5703125" style="3" customWidth="1"/>
    <col min="6423" max="6423" width="11.5703125" style="3" customWidth="1"/>
    <col min="6424" max="6655" width="11.42578125" style="3"/>
    <col min="6656" max="6656" width="31.5703125" style="3" customWidth="1"/>
    <col min="6657" max="6657" width="38.85546875" style="3" customWidth="1"/>
    <col min="6658" max="6663" width="14.42578125" style="3" customWidth="1"/>
    <col min="6664" max="6664" width="15.7109375" style="3" customWidth="1"/>
    <col min="6665" max="6665" width="13.42578125" style="3" customWidth="1"/>
    <col min="6666" max="6666" width="18.5703125" style="3" customWidth="1"/>
    <col min="6667" max="6668" width="13" style="3" customWidth="1"/>
    <col min="6669" max="6670" width="14.85546875" style="3" customWidth="1"/>
    <col min="6671" max="6671" width="12.42578125" style="3" customWidth="1"/>
    <col min="6672" max="6672" width="9.85546875" style="3" customWidth="1"/>
    <col min="6673" max="6673" width="15.7109375" style="3" customWidth="1"/>
    <col min="6674" max="6674" width="11.42578125" style="3"/>
    <col min="6675" max="6675" width="9.140625" style="3" customWidth="1"/>
    <col min="6676" max="6676" width="12.28515625" style="3" customWidth="1"/>
    <col min="6677" max="6677" width="13.42578125" style="3" customWidth="1"/>
    <col min="6678" max="6678" width="10.5703125" style="3" customWidth="1"/>
    <col min="6679" max="6679" width="11.5703125" style="3" customWidth="1"/>
    <col min="6680" max="6911" width="11.42578125" style="3"/>
    <col min="6912" max="6912" width="31.5703125" style="3" customWidth="1"/>
    <col min="6913" max="6913" width="38.85546875" style="3" customWidth="1"/>
    <col min="6914" max="6919" width="14.42578125" style="3" customWidth="1"/>
    <col min="6920" max="6920" width="15.7109375" style="3" customWidth="1"/>
    <col min="6921" max="6921" width="13.42578125" style="3" customWidth="1"/>
    <col min="6922" max="6922" width="18.5703125" style="3" customWidth="1"/>
    <col min="6923" max="6924" width="13" style="3" customWidth="1"/>
    <col min="6925" max="6926" width="14.85546875" style="3" customWidth="1"/>
    <col min="6927" max="6927" width="12.42578125" style="3" customWidth="1"/>
    <col min="6928" max="6928" width="9.85546875" style="3" customWidth="1"/>
    <col min="6929" max="6929" width="15.7109375" style="3" customWidth="1"/>
    <col min="6930" max="6930" width="11.42578125" style="3"/>
    <col min="6931" max="6931" width="9.140625" style="3" customWidth="1"/>
    <col min="6932" max="6932" width="12.28515625" style="3" customWidth="1"/>
    <col min="6933" max="6933" width="13.42578125" style="3" customWidth="1"/>
    <col min="6934" max="6934" width="10.5703125" style="3" customWidth="1"/>
    <col min="6935" max="6935" width="11.5703125" style="3" customWidth="1"/>
    <col min="6936" max="7167" width="11.42578125" style="3"/>
    <col min="7168" max="7168" width="31.5703125" style="3" customWidth="1"/>
    <col min="7169" max="7169" width="38.85546875" style="3" customWidth="1"/>
    <col min="7170" max="7175" width="14.42578125" style="3" customWidth="1"/>
    <col min="7176" max="7176" width="15.7109375" style="3" customWidth="1"/>
    <col min="7177" max="7177" width="13.42578125" style="3" customWidth="1"/>
    <col min="7178" max="7178" width="18.5703125" style="3" customWidth="1"/>
    <col min="7179" max="7180" width="13" style="3" customWidth="1"/>
    <col min="7181" max="7182" width="14.85546875" style="3" customWidth="1"/>
    <col min="7183" max="7183" width="12.42578125" style="3" customWidth="1"/>
    <col min="7184" max="7184" width="9.85546875" style="3" customWidth="1"/>
    <col min="7185" max="7185" width="15.7109375" style="3" customWidth="1"/>
    <col min="7186" max="7186" width="11.42578125" style="3"/>
    <col min="7187" max="7187" width="9.140625" style="3" customWidth="1"/>
    <col min="7188" max="7188" width="12.28515625" style="3" customWidth="1"/>
    <col min="7189" max="7189" width="13.42578125" style="3" customWidth="1"/>
    <col min="7190" max="7190" width="10.5703125" style="3" customWidth="1"/>
    <col min="7191" max="7191" width="11.5703125" style="3" customWidth="1"/>
    <col min="7192" max="7423" width="11.42578125" style="3"/>
    <col min="7424" max="7424" width="31.5703125" style="3" customWidth="1"/>
    <col min="7425" max="7425" width="38.85546875" style="3" customWidth="1"/>
    <col min="7426" max="7431" width="14.42578125" style="3" customWidth="1"/>
    <col min="7432" max="7432" width="15.7109375" style="3" customWidth="1"/>
    <col min="7433" max="7433" width="13.42578125" style="3" customWidth="1"/>
    <col min="7434" max="7434" width="18.5703125" style="3" customWidth="1"/>
    <col min="7435" max="7436" width="13" style="3" customWidth="1"/>
    <col min="7437" max="7438" width="14.85546875" style="3" customWidth="1"/>
    <col min="7439" max="7439" width="12.42578125" style="3" customWidth="1"/>
    <col min="7440" max="7440" width="9.85546875" style="3" customWidth="1"/>
    <col min="7441" max="7441" width="15.7109375" style="3" customWidth="1"/>
    <col min="7442" max="7442" width="11.42578125" style="3"/>
    <col min="7443" max="7443" width="9.140625" style="3" customWidth="1"/>
    <col min="7444" max="7444" width="12.28515625" style="3" customWidth="1"/>
    <col min="7445" max="7445" width="13.42578125" style="3" customWidth="1"/>
    <col min="7446" max="7446" width="10.5703125" style="3" customWidth="1"/>
    <col min="7447" max="7447" width="11.5703125" style="3" customWidth="1"/>
    <col min="7448" max="7679" width="11.42578125" style="3"/>
    <col min="7680" max="7680" width="31.5703125" style="3" customWidth="1"/>
    <col min="7681" max="7681" width="38.85546875" style="3" customWidth="1"/>
    <col min="7682" max="7687" width="14.42578125" style="3" customWidth="1"/>
    <col min="7688" max="7688" width="15.7109375" style="3" customWidth="1"/>
    <col min="7689" max="7689" width="13.42578125" style="3" customWidth="1"/>
    <col min="7690" max="7690" width="18.5703125" style="3" customWidth="1"/>
    <col min="7691" max="7692" width="13" style="3" customWidth="1"/>
    <col min="7693" max="7694" width="14.85546875" style="3" customWidth="1"/>
    <col min="7695" max="7695" width="12.42578125" style="3" customWidth="1"/>
    <col min="7696" max="7696" width="9.85546875" style="3" customWidth="1"/>
    <col min="7697" max="7697" width="15.7109375" style="3" customWidth="1"/>
    <col min="7698" max="7698" width="11.42578125" style="3"/>
    <col min="7699" max="7699" width="9.140625" style="3" customWidth="1"/>
    <col min="7700" max="7700" width="12.28515625" style="3" customWidth="1"/>
    <col min="7701" max="7701" width="13.42578125" style="3" customWidth="1"/>
    <col min="7702" max="7702" width="10.5703125" style="3" customWidth="1"/>
    <col min="7703" max="7703" width="11.5703125" style="3" customWidth="1"/>
    <col min="7704" max="7935" width="11.42578125" style="3"/>
    <col min="7936" max="7936" width="31.5703125" style="3" customWidth="1"/>
    <col min="7937" max="7937" width="38.85546875" style="3" customWidth="1"/>
    <col min="7938" max="7943" width="14.42578125" style="3" customWidth="1"/>
    <col min="7944" max="7944" width="15.7109375" style="3" customWidth="1"/>
    <col min="7945" max="7945" width="13.42578125" style="3" customWidth="1"/>
    <col min="7946" max="7946" width="18.5703125" style="3" customWidth="1"/>
    <col min="7947" max="7948" width="13" style="3" customWidth="1"/>
    <col min="7949" max="7950" width="14.85546875" style="3" customWidth="1"/>
    <col min="7951" max="7951" width="12.42578125" style="3" customWidth="1"/>
    <col min="7952" max="7952" width="9.85546875" style="3" customWidth="1"/>
    <col min="7953" max="7953" width="15.7109375" style="3" customWidth="1"/>
    <col min="7954" max="7954" width="11.42578125" style="3"/>
    <col min="7955" max="7955" width="9.140625" style="3" customWidth="1"/>
    <col min="7956" max="7956" width="12.28515625" style="3" customWidth="1"/>
    <col min="7957" max="7957" width="13.42578125" style="3" customWidth="1"/>
    <col min="7958" max="7958" width="10.5703125" style="3" customWidth="1"/>
    <col min="7959" max="7959" width="11.5703125" style="3" customWidth="1"/>
    <col min="7960" max="8191" width="11.42578125" style="3"/>
    <col min="8192" max="8192" width="31.5703125" style="3" customWidth="1"/>
    <col min="8193" max="8193" width="38.85546875" style="3" customWidth="1"/>
    <col min="8194" max="8199" width="14.42578125" style="3" customWidth="1"/>
    <col min="8200" max="8200" width="15.7109375" style="3" customWidth="1"/>
    <col min="8201" max="8201" width="13.42578125" style="3" customWidth="1"/>
    <col min="8202" max="8202" width="18.5703125" style="3" customWidth="1"/>
    <col min="8203" max="8204" width="13" style="3" customWidth="1"/>
    <col min="8205" max="8206" width="14.85546875" style="3" customWidth="1"/>
    <col min="8207" max="8207" width="12.42578125" style="3" customWidth="1"/>
    <col min="8208" max="8208" width="9.85546875" style="3" customWidth="1"/>
    <col min="8209" max="8209" width="15.7109375" style="3" customWidth="1"/>
    <col min="8210" max="8210" width="11.42578125" style="3"/>
    <col min="8211" max="8211" width="9.140625" style="3" customWidth="1"/>
    <col min="8212" max="8212" width="12.28515625" style="3" customWidth="1"/>
    <col min="8213" max="8213" width="13.42578125" style="3" customWidth="1"/>
    <col min="8214" max="8214" width="10.5703125" style="3" customWidth="1"/>
    <col min="8215" max="8215" width="11.5703125" style="3" customWidth="1"/>
    <col min="8216" max="8447" width="11.42578125" style="3"/>
    <col min="8448" max="8448" width="31.5703125" style="3" customWidth="1"/>
    <col min="8449" max="8449" width="38.85546875" style="3" customWidth="1"/>
    <col min="8450" max="8455" width="14.42578125" style="3" customWidth="1"/>
    <col min="8456" max="8456" width="15.7109375" style="3" customWidth="1"/>
    <col min="8457" max="8457" width="13.42578125" style="3" customWidth="1"/>
    <col min="8458" max="8458" width="18.5703125" style="3" customWidth="1"/>
    <col min="8459" max="8460" width="13" style="3" customWidth="1"/>
    <col min="8461" max="8462" width="14.85546875" style="3" customWidth="1"/>
    <col min="8463" max="8463" width="12.42578125" style="3" customWidth="1"/>
    <col min="8464" max="8464" width="9.85546875" style="3" customWidth="1"/>
    <col min="8465" max="8465" width="15.7109375" style="3" customWidth="1"/>
    <col min="8466" max="8466" width="11.42578125" style="3"/>
    <col min="8467" max="8467" width="9.140625" style="3" customWidth="1"/>
    <col min="8468" max="8468" width="12.28515625" style="3" customWidth="1"/>
    <col min="8469" max="8469" width="13.42578125" style="3" customWidth="1"/>
    <col min="8470" max="8470" width="10.5703125" style="3" customWidth="1"/>
    <col min="8471" max="8471" width="11.5703125" style="3" customWidth="1"/>
    <col min="8472" max="8703" width="11.42578125" style="3"/>
    <col min="8704" max="8704" width="31.5703125" style="3" customWidth="1"/>
    <col min="8705" max="8705" width="38.85546875" style="3" customWidth="1"/>
    <col min="8706" max="8711" width="14.42578125" style="3" customWidth="1"/>
    <col min="8712" max="8712" width="15.7109375" style="3" customWidth="1"/>
    <col min="8713" max="8713" width="13.42578125" style="3" customWidth="1"/>
    <col min="8714" max="8714" width="18.5703125" style="3" customWidth="1"/>
    <col min="8715" max="8716" width="13" style="3" customWidth="1"/>
    <col min="8717" max="8718" width="14.85546875" style="3" customWidth="1"/>
    <col min="8719" max="8719" width="12.42578125" style="3" customWidth="1"/>
    <col min="8720" max="8720" width="9.85546875" style="3" customWidth="1"/>
    <col min="8721" max="8721" width="15.7109375" style="3" customWidth="1"/>
    <col min="8722" max="8722" width="11.42578125" style="3"/>
    <col min="8723" max="8723" width="9.140625" style="3" customWidth="1"/>
    <col min="8724" max="8724" width="12.28515625" style="3" customWidth="1"/>
    <col min="8725" max="8725" width="13.42578125" style="3" customWidth="1"/>
    <col min="8726" max="8726" width="10.5703125" style="3" customWidth="1"/>
    <col min="8727" max="8727" width="11.5703125" style="3" customWidth="1"/>
    <col min="8728" max="8959" width="11.42578125" style="3"/>
    <col min="8960" max="8960" width="31.5703125" style="3" customWidth="1"/>
    <col min="8961" max="8961" width="38.85546875" style="3" customWidth="1"/>
    <col min="8962" max="8967" width="14.42578125" style="3" customWidth="1"/>
    <col min="8968" max="8968" width="15.7109375" style="3" customWidth="1"/>
    <col min="8969" max="8969" width="13.42578125" style="3" customWidth="1"/>
    <col min="8970" max="8970" width="18.5703125" style="3" customWidth="1"/>
    <col min="8971" max="8972" width="13" style="3" customWidth="1"/>
    <col min="8973" max="8974" width="14.85546875" style="3" customWidth="1"/>
    <col min="8975" max="8975" width="12.42578125" style="3" customWidth="1"/>
    <col min="8976" max="8976" width="9.85546875" style="3" customWidth="1"/>
    <col min="8977" max="8977" width="15.7109375" style="3" customWidth="1"/>
    <col min="8978" max="8978" width="11.42578125" style="3"/>
    <col min="8979" max="8979" width="9.140625" style="3" customWidth="1"/>
    <col min="8980" max="8980" width="12.28515625" style="3" customWidth="1"/>
    <col min="8981" max="8981" width="13.42578125" style="3" customWidth="1"/>
    <col min="8982" max="8982" width="10.5703125" style="3" customWidth="1"/>
    <col min="8983" max="8983" width="11.5703125" style="3" customWidth="1"/>
    <col min="8984" max="9215" width="11.42578125" style="3"/>
    <col min="9216" max="9216" width="31.5703125" style="3" customWidth="1"/>
    <col min="9217" max="9217" width="38.85546875" style="3" customWidth="1"/>
    <col min="9218" max="9223" width="14.42578125" style="3" customWidth="1"/>
    <col min="9224" max="9224" width="15.7109375" style="3" customWidth="1"/>
    <col min="9225" max="9225" width="13.42578125" style="3" customWidth="1"/>
    <col min="9226" max="9226" width="18.5703125" style="3" customWidth="1"/>
    <col min="9227" max="9228" width="13" style="3" customWidth="1"/>
    <col min="9229" max="9230" width="14.85546875" style="3" customWidth="1"/>
    <col min="9231" max="9231" width="12.42578125" style="3" customWidth="1"/>
    <col min="9232" max="9232" width="9.85546875" style="3" customWidth="1"/>
    <col min="9233" max="9233" width="15.7109375" style="3" customWidth="1"/>
    <col min="9234" max="9234" width="11.42578125" style="3"/>
    <col min="9235" max="9235" width="9.140625" style="3" customWidth="1"/>
    <col min="9236" max="9236" width="12.28515625" style="3" customWidth="1"/>
    <col min="9237" max="9237" width="13.42578125" style="3" customWidth="1"/>
    <col min="9238" max="9238" width="10.5703125" style="3" customWidth="1"/>
    <col min="9239" max="9239" width="11.5703125" style="3" customWidth="1"/>
    <col min="9240" max="9471" width="11.42578125" style="3"/>
    <col min="9472" max="9472" width="31.5703125" style="3" customWidth="1"/>
    <col min="9473" max="9473" width="38.85546875" style="3" customWidth="1"/>
    <col min="9474" max="9479" width="14.42578125" style="3" customWidth="1"/>
    <col min="9480" max="9480" width="15.7109375" style="3" customWidth="1"/>
    <col min="9481" max="9481" width="13.42578125" style="3" customWidth="1"/>
    <col min="9482" max="9482" width="18.5703125" style="3" customWidth="1"/>
    <col min="9483" max="9484" width="13" style="3" customWidth="1"/>
    <col min="9485" max="9486" width="14.85546875" style="3" customWidth="1"/>
    <col min="9487" max="9487" width="12.42578125" style="3" customWidth="1"/>
    <col min="9488" max="9488" width="9.85546875" style="3" customWidth="1"/>
    <col min="9489" max="9489" width="15.7109375" style="3" customWidth="1"/>
    <col min="9490" max="9490" width="11.42578125" style="3"/>
    <col min="9491" max="9491" width="9.140625" style="3" customWidth="1"/>
    <col min="9492" max="9492" width="12.28515625" style="3" customWidth="1"/>
    <col min="9493" max="9493" width="13.42578125" style="3" customWidth="1"/>
    <col min="9494" max="9494" width="10.5703125" style="3" customWidth="1"/>
    <col min="9495" max="9495" width="11.5703125" style="3" customWidth="1"/>
    <col min="9496" max="9727" width="11.42578125" style="3"/>
    <col min="9728" max="9728" width="31.5703125" style="3" customWidth="1"/>
    <col min="9729" max="9729" width="38.85546875" style="3" customWidth="1"/>
    <col min="9730" max="9735" width="14.42578125" style="3" customWidth="1"/>
    <col min="9736" max="9736" width="15.7109375" style="3" customWidth="1"/>
    <col min="9737" max="9737" width="13.42578125" style="3" customWidth="1"/>
    <col min="9738" max="9738" width="18.5703125" style="3" customWidth="1"/>
    <col min="9739" max="9740" width="13" style="3" customWidth="1"/>
    <col min="9741" max="9742" width="14.85546875" style="3" customWidth="1"/>
    <col min="9743" max="9743" width="12.42578125" style="3" customWidth="1"/>
    <col min="9744" max="9744" width="9.85546875" style="3" customWidth="1"/>
    <col min="9745" max="9745" width="15.7109375" style="3" customWidth="1"/>
    <col min="9746" max="9746" width="11.42578125" style="3"/>
    <col min="9747" max="9747" width="9.140625" style="3" customWidth="1"/>
    <col min="9748" max="9748" width="12.28515625" style="3" customWidth="1"/>
    <col min="9749" max="9749" width="13.42578125" style="3" customWidth="1"/>
    <col min="9750" max="9750" width="10.5703125" style="3" customWidth="1"/>
    <col min="9751" max="9751" width="11.5703125" style="3" customWidth="1"/>
    <col min="9752" max="9983" width="11.42578125" style="3"/>
    <col min="9984" max="9984" width="31.5703125" style="3" customWidth="1"/>
    <col min="9985" max="9985" width="38.85546875" style="3" customWidth="1"/>
    <col min="9986" max="9991" width="14.42578125" style="3" customWidth="1"/>
    <col min="9992" max="9992" width="15.7109375" style="3" customWidth="1"/>
    <col min="9993" max="9993" width="13.42578125" style="3" customWidth="1"/>
    <col min="9994" max="9994" width="18.5703125" style="3" customWidth="1"/>
    <col min="9995" max="9996" width="13" style="3" customWidth="1"/>
    <col min="9997" max="9998" width="14.85546875" style="3" customWidth="1"/>
    <col min="9999" max="9999" width="12.42578125" style="3" customWidth="1"/>
    <col min="10000" max="10000" width="9.85546875" style="3" customWidth="1"/>
    <col min="10001" max="10001" width="15.7109375" style="3" customWidth="1"/>
    <col min="10002" max="10002" width="11.42578125" style="3"/>
    <col min="10003" max="10003" width="9.140625" style="3" customWidth="1"/>
    <col min="10004" max="10004" width="12.28515625" style="3" customWidth="1"/>
    <col min="10005" max="10005" width="13.42578125" style="3" customWidth="1"/>
    <col min="10006" max="10006" width="10.5703125" style="3" customWidth="1"/>
    <col min="10007" max="10007" width="11.5703125" style="3" customWidth="1"/>
    <col min="10008" max="10239" width="11.42578125" style="3"/>
    <col min="10240" max="10240" width="31.5703125" style="3" customWidth="1"/>
    <col min="10241" max="10241" width="38.85546875" style="3" customWidth="1"/>
    <col min="10242" max="10247" width="14.42578125" style="3" customWidth="1"/>
    <col min="10248" max="10248" width="15.7109375" style="3" customWidth="1"/>
    <col min="10249" max="10249" width="13.42578125" style="3" customWidth="1"/>
    <col min="10250" max="10250" width="18.5703125" style="3" customWidth="1"/>
    <col min="10251" max="10252" width="13" style="3" customWidth="1"/>
    <col min="10253" max="10254" width="14.85546875" style="3" customWidth="1"/>
    <col min="10255" max="10255" width="12.42578125" style="3" customWidth="1"/>
    <col min="10256" max="10256" width="9.85546875" style="3" customWidth="1"/>
    <col min="10257" max="10257" width="15.7109375" style="3" customWidth="1"/>
    <col min="10258" max="10258" width="11.42578125" style="3"/>
    <col min="10259" max="10259" width="9.140625" style="3" customWidth="1"/>
    <col min="10260" max="10260" width="12.28515625" style="3" customWidth="1"/>
    <col min="10261" max="10261" width="13.42578125" style="3" customWidth="1"/>
    <col min="10262" max="10262" width="10.5703125" style="3" customWidth="1"/>
    <col min="10263" max="10263" width="11.5703125" style="3" customWidth="1"/>
    <col min="10264" max="10495" width="11.42578125" style="3"/>
    <col min="10496" max="10496" width="31.5703125" style="3" customWidth="1"/>
    <col min="10497" max="10497" width="38.85546875" style="3" customWidth="1"/>
    <col min="10498" max="10503" width="14.42578125" style="3" customWidth="1"/>
    <col min="10504" max="10504" width="15.7109375" style="3" customWidth="1"/>
    <col min="10505" max="10505" width="13.42578125" style="3" customWidth="1"/>
    <col min="10506" max="10506" width="18.5703125" style="3" customWidth="1"/>
    <col min="10507" max="10508" width="13" style="3" customWidth="1"/>
    <col min="10509" max="10510" width="14.85546875" style="3" customWidth="1"/>
    <col min="10511" max="10511" width="12.42578125" style="3" customWidth="1"/>
    <col min="10512" max="10512" width="9.85546875" style="3" customWidth="1"/>
    <col min="10513" max="10513" width="15.7109375" style="3" customWidth="1"/>
    <col min="10514" max="10514" width="11.42578125" style="3"/>
    <col min="10515" max="10515" width="9.140625" style="3" customWidth="1"/>
    <col min="10516" max="10516" width="12.28515625" style="3" customWidth="1"/>
    <col min="10517" max="10517" width="13.42578125" style="3" customWidth="1"/>
    <col min="10518" max="10518" width="10.5703125" style="3" customWidth="1"/>
    <col min="10519" max="10519" width="11.5703125" style="3" customWidth="1"/>
    <col min="10520" max="10751" width="11.42578125" style="3"/>
    <col min="10752" max="10752" width="31.5703125" style="3" customWidth="1"/>
    <col min="10753" max="10753" width="38.85546875" style="3" customWidth="1"/>
    <col min="10754" max="10759" width="14.42578125" style="3" customWidth="1"/>
    <col min="10760" max="10760" width="15.7109375" style="3" customWidth="1"/>
    <col min="10761" max="10761" width="13.42578125" style="3" customWidth="1"/>
    <col min="10762" max="10762" width="18.5703125" style="3" customWidth="1"/>
    <col min="10763" max="10764" width="13" style="3" customWidth="1"/>
    <col min="10765" max="10766" width="14.85546875" style="3" customWidth="1"/>
    <col min="10767" max="10767" width="12.42578125" style="3" customWidth="1"/>
    <col min="10768" max="10768" width="9.85546875" style="3" customWidth="1"/>
    <col min="10769" max="10769" width="15.7109375" style="3" customWidth="1"/>
    <col min="10770" max="10770" width="11.42578125" style="3"/>
    <col min="10771" max="10771" width="9.140625" style="3" customWidth="1"/>
    <col min="10772" max="10772" width="12.28515625" style="3" customWidth="1"/>
    <col min="10773" max="10773" width="13.42578125" style="3" customWidth="1"/>
    <col min="10774" max="10774" width="10.5703125" style="3" customWidth="1"/>
    <col min="10775" max="10775" width="11.5703125" style="3" customWidth="1"/>
    <col min="10776" max="11007" width="11.42578125" style="3"/>
    <col min="11008" max="11008" width="31.5703125" style="3" customWidth="1"/>
    <col min="11009" max="11009" width="38.85546875" style="3" customWidth="1"/>
    <col min="11010" max="11015" width="14.42578125" style="3" customWidth="1"/>
    <col min="11016" max="11016" width="15.7109375" style="3" customWidth="1"/>
    <col min="11017" max="11017" width="13.42578125" style="3" customWidth="1"/>
    <col min="11018" max="11018" width="18.5703125" style="3" customWidth="1"/>
    <col min="11019" max="11020" width="13" style="3" customWidth="1"/>
    <col min="11021" max="11022" width="14.85546875" style="3" customWidth="1"/>
    <col min="11023" max="11023" width="12.42578125" style="3" customWidth="1"/>
    <col min="11024" max="11024" width="9.85546875" style="3" customWidth="1"/>
    <col min="11025" max="11025" width="15.7109375" style="3" customWidth="1"/>
    <col min="11026" max="11026" width="11.42578125" style="3"/>
    <col min="11027" max="11027" width="9.140625" style="3" customWidth="1"/>
    <col min="11028" max="11028" width="12.28515625" style="3" customWidth="1"/>
    <col min="11029" max="11029" width="13.42578125" style="3" customWidth="1"/>
    <col min="11030" max="11030" width="10.5703125" style="3" customWidth="1"/>
    <col min="11031" max="11031" width="11.5703125" style="3" customWidth="1"/>
    <col min="11032" max="11263" width="11.42578125" style="3"/>
    <col min="11264" max="11264" width="31.5703125" style="3" customWidth="1"/>
    <col min="11265" max="11265" width="38.85546875" style="3" customWidth="1"/>
    <col min="11266" max="11271" width="14.42578125" style="3" customWidth="1"/>
    <col min="11272" max="11272" width="15.7109375" style="3" customWidth="1"/>
    <col min="11273" max="11273" width="13.42578125" style="3" customWidth="1"/>
    <col min="11274" max="11274" width="18.5703125" style="3" customWidth="1"/>
    <col min="11275" max="11276" width="13" style="3" customWidth="1"/>
    <col min="11277" max="11278" width="14.85546875" style="3" customWidth="1"/>
    <col min="11279" max="11279" width="12.42578125" style="3" customWidth="1"/>
    <col min="11280" max="11280" width="9.85546875" style="3" customWidth="1"/>
    <col min="11281" max="11281" width="15.7109375" style="3" customWidth="1"/>
    <col min="11282" max="11282" width="11.42578125" style="3"/>
    <col min="11283" max="11283" width="9.140625" style="3" customWidth="1"/>
    <col min="11284" max="11284" width="12.28515625" style="3" customWidth="1"/>
    <col min="11285" max="11285" width="13.42578125" style="3" customWidth="1"/>
    <col min="11286" max="11286" width="10.5703125" style="3" customWidth="1"/>
    <col min="11287" max="11287" width="11.5703125" style="3" customWidth="1"/>
    <col min="11288" max="11519" width="11.42578125" style="3"/>
    <col min="11520" max="11520" width="31.5703125" style="3" customWidth="1"/>
    <col min="11521" max="11521" width="38.85546875" style="3" customWidth="1"/>
    <col min="11522" max="11527" width="14.42578125" style="3" customWidth="1"/>
    <col min="11528" max="11528" width="15.7109375" style="3" customWidth="1"/>
    <col min="11529" max="11529" width="13.42578125" style="3" customWidth="1"/>
    <col min="11530" max="11530" width="18.5703125" style="3" customWidth="1"/>
    <col min="11531" max="11532" width="13" style="3" customWidth="1"/>
    <col min="11533" max="11534" width="14.85546875" style="3" customWidth="1"/>
    <col min="11535" max="11535" width="12.42578125" style="3" customWidth="1"/>
    <col min="11536" max="11536" width="9.85546875" style="3" customWidth="1"/>
    <col min="11537" max="11537" width="15.7109375" style="3" customWidth="1"/>
    <col min="11538" max="11538" width="11.42578125" style="3"/>
    <col min="11539" max="11539" width="9.140625" style="3" customWidth="1"/>
    <col min="11540" max="11540" width="12.28515625" style="3" customWidth="1"/>
    <col min="11541" max="11541" width="13.42578125" style="3" customWidth="1"/>
    <col min="11542" max="11542" width="10.5703125" style="3" customWidth="1"/>
    <col min="11543" max="11543" width="11.5703125" style="3" customWidth="1"/>
    <col min="11544" max="11775" width="11.42578125" style="3"/>
    <col min="11776" max="11776" width="31.5703125" style="3" customWidth="1"/>
    <col min="11777" max="11777" width="38.85546875" style="3" customWidth="1"/>
    <col min="11778" max="11783" width="14.42578125" style="3" customWidth="1"/>
    <col min="11784" max="11784" width="15.7109375" style="3" customWidth="1"/>
    <col min="11785" max="11785" width="13.42578125" style="3" customWidth="1"/>
    <col min="11786" max="11786" width="18.5703125" style="3" customWidth="1"/>
    <col min="11787" max="11788" width="13" style="3" customWidth="1"/>
    <col min="11789" max="11790" width="14.85546875" style="3" customWidth="1"/>
    <col min="11791" max="11791" width="12.42578125" style="3" customWidth="1"/>
    <col min="11792" max="11792" width="9.85546875" style="3" customWidth="1"/>
    <col min="11793" max="11793" width="15.7109375" style="3" customWidth="1"/>
    <col min="11794" max="11794" width="11.42578125" style="3"/>
    <col min="11795" max="11795" width="9.140625" style="3" customWidth="1"/>
    <col min="11796" max="11796" width="12.28515625" style="3" customWidth="1"/>
    <col min="11797" max="11797" width="13.42578125" style="3" customWidth="1"/>
    <col min="11798" max="11798" width="10.5703125" style="3" customWidth="1"/>
    <col min="11799" max="11799" width="11.5703125" style="3" customWidth="1"/>
    <col min="11800" max="12031" width="11.42578125" style="3"/>
    <col min="12032" max="12032" width="31.5703125" style="3" customWidth="1"/>
    <col min="12033" max="12033" width="38.85546875" style="3" customWidth="1"/>
    <col min="12034" max="12039" width="14.42578125" style="3" customWidth="1"/>
    <col min="12040" max="12040" width="15.7109375" style="3" customWidth="1"/>
    <col min="12041" max="12041" width="13.42578125" style="3" customWidth="1"/>
    <col min="12042" max="12042" width="18.5703125" style="3" customWidth="1"/>
    <col min="12043" max="12044" width="13" style="3" customWidth="1"/>
    <col min="12045" max="12046" width="14.85546875" style="3" customWidth="1"/>
    <col min="12047" max="12047" width="12.42578125" style="3" customWidth="1"/>
    <col min="12048" max="12048" width="9.85546875" style="3" customWidth="1"/>
    <col min="12049" max="12049" width="15.7109375" style="3" customWidth="1"/>
    <col min="12050" max="12050" width="11.42578125" style="3"/>
    <col min="12051" max="12051" width="9.140625" style="3" customWidth="1"/>
    <col min="12052" max="12052" width="12.28515625" style="3" customWidth="1"/>
    <col min="12053" max="12053" width="13.42578125" style="3" customWidth="1"/>
    <col min="12054" max="12054" width="10.5703125" style="3" customWidth="1"/>
    <col min="12055" max="12055" width="11.5703125" style="3" customWidth="1"/>
    <col min="12056" max="12287" width="11.42578125" style="3"/>
    <col min="12288" max="12288" width="31.5703125" style="3" customWidth="1"/>
    <col min="12289" max="12289" width="38.85546875" style="3" customWidth="1"/>
    <col min="12290" max="12295" width="14.42578125" style="3" customWidth="1"/>
    <col min="12296" max="12296" width="15.7109375" style="3" customWidth="1"/>
    <col min="12297" max="12297" width="13.42578125" style="3" customWidth="1"/>
    <col min="12298" max="12298" width="18.5703125" style="3" customWidth="1"/>
    <col min="12299" max="12300" width="13" style="3" customWidth="1"/>
    <col min="12301" max="12302" width="14.85546875" style="3" customWidth="1"/>
    <col min="12303" max="12303" width="12.42578125" style="3" customWidth="1"/>
    <col min="12304" max="12304" width="9.85546875" style="3" customWidth="1"/>
    <col min="12305" max="12305" width="15.7109375" style="3" customWidth="1"/>
    <col min="12306" max="12306" width="11.42578125" style="3"/>
    <col min="12307" max="12307" width="9.140625" style="3" customWidth="1"/>
    <col min="12308" max="12308" width="12.28515625" style="3" customWidth="1"/>
    <col min="12309" max="12309" width="13.42578125" style="3" customWidth="1"/>
    <col min="12310" max="12310" width="10.5703125" style="3" customWidth="1"/>
    <col min="12311" max="12311" width="11.5703125" style="3" customWidth="1"/>
    <col min="12312" max="12543" width="11.42578125" style="3"/>
    <col min="12544" max="12544" width="31.5703125" style="3" customWidth="1"/>
    <col min="12545" max="12545" width="38.85546875" style="3" customWidth="1"/>
    <col min="12546" max="12551" width="14.42578125" style="3" customWidth="1"/>
    <col min="12552" max="12552" width="15.7109375" style="3" customWidth="1"/>
    <col min="12553" max="12553" width="13.42578125" style="3" customWidth="1"/>
    <col min="12554" max="12554" width="18.5703125" style="3" customWidth="1"/>
    <col min="12555" max="12556" width="13" style="3" customWidth="1"/>
    <col min="12557" max="12558" width="14.85546875" style="3" customWidth="1"/>
    <col min="12559" max="12559" width="12.42578125" style="3" customWidth="1"/>
    <col min="12560" max="12560" width="9.85546875" style="3" customWidth="1"/>
    <col min="12561" max="12561" width="15.7109375" style="3" customWidth="1"/>
    <col min="12562" max="12562" width="11.42578125" style="3"/>
    <col min="12563" max="12563" width="9.140625" style="3" customWidth="1"/>
    <col min="12564" max="12564" width="12.28515625" style="3" customWidth="1"/>
    <col min="12565" max="12565" width="13.42578125" style="3" customWidth="1"/>
    <col min="12566" max="12566" width="10.5703125" style="3" customWidth="1"/>
    <col min="12567" max="12567" width="11.5703125" style="3" customWidth="1"/>
    <col min="12568" max="12799" width="11.42578125" style="3"/>
    <col min="12800" max="12800" width="31.5703125" style="3" customWidth="1"/>
    <col min="12801" max="12801" width="38.85546875" style="3" customWidth="1"/>
    <col min="12802" max="12807" width="14.42578125" style="3" customWidth="1"/>
    <col min="12808" max="12808" width="15.7109375" style="3" customWidth="1"/>
    <col min="12809" max="12809" width="13.42578125" style="3" customWidth="1"/>
    <col min="12810" max="12810" width="18.5703125" style="3" customWidth="1"/>
    <col min="12811" max="12812" width="13" style="3" customWidth="1"/>
    <col min="12813" max="12814" width="14.85546875" style="3" customWidth="1"/>
    <col min="12815" max="12815" width="12.42578125" style="3" customWidth="1"/>
    <col min="12816" max="12816" width="9.85546875" style="3" customWidth="1"/>
    <col min="12817" max="12817" width="15.7109375" style="3" customWidth="1"/>
    <col min="12818" max="12818" width="11.42578125" style="3"/>
    <col min="12819" max="12819" width="9.140625" style="3" customWidth="1"/>
    <col min="12820" max="12820" width="12.28515625" style="3" customWidth="1"/>
    <col min="12821" max="12821" width="13.42578125" style="3" customWidth="1"/>
    <col min="12822" max="12822" width="10.5703125" style="3" customWidth="1"/>
    <col min="12823" max="12823" width="11.5703125" style="3" customWidth="1"/>
    <col min="12824" max="13055" width="11.42578125" style="3"/>
    <col min="13056" max="13056" width="31.5703125" style="3" customWidth="1"/>
    <col min="13057" max="13057" width="38.85546875" style="3" customWidth="1"/>
    <col min="13058" max="13063" width="14.42578125" style="3" customWidth="1"/>
    <col min="13064" max="13064" width="15.7109375" style="3" customWidth="1"/>
    <col min="13065" max="13065" width="13.42578125" style="3" customWidth="1"/>
    <col min="13066" max="13066" width="18.5703125" style="3" customWidth="1"/>
    <col min="13067" max="13068" width="13" style="3" customWidth="1"/>
    <col min="13069" max="13070" width="14.85546875" style="3" customWidth="1"/>
    <col min="13071" max="13071" width="12.42578125" style="3" customWidth="1"/>
    <col min="13072" max="13072" width="9.85546875" style="3" customWidth="1"/>
    <col min="13073" max="13073" width="15.7109375" style="3" customWidth="1"/>
    <col min="13074" max="13074" width="11.42578125" style="3"/>
    <col min="13075" max="13075" width="9.140625" style="3" customWidth="1"/>
    <col min="13076" max="13076" width="12.28515625" style="3" customWidth="1"/>
    <col min="13077" max="13077" width="13.42578125" style="3" customWidth="1"/>
    <col min="13078" max="13078" width="10.5703125" style="3" customWidth="1"/>
    <col min="13079" max="13079" width="11.5703125" style="3" customWidth="1"/>
    <col min="13080" max="13311" width="11.42578125" style="3"/>
    <col min="13312" max="13312" width="31.5703125" style="3" customWidth="1"/>
    <col min="13313" max="13313" width="38.85546875" style="3" customWidth="1"/>
    <col min="13314" max="13319" width="14.42578125" style="3" customWidth="1"/>
    <col min="13320" max="13320" width="15.7109375" style="3" customWidth="1"/>
    <col min="13321" max="13321" width="13.42578125" style="3" customWidth="1"/>
    <col min="13322" max="13322" width="18.5703125" style="3" customWidth="1"/>
    <col min="13323" max="13324" width="13" style="3" customWidth="1"/>
    <col min="13325" max="13326" width="14.85546875" style="3" customWidth="1"/>
    <col min="13327" max="13327" width="12.42578125" style="3" customWidth="1"/>
    <col min="13328" max="13328" width="9.85546875" style="3" customWidth="1"/>
    <col min="13329" max="13329" width="15.7109375" style="3" customWidth="1"/>
    <col min="13330" max="13330" width="11.42578125" style="3"/>
    <col min="13331" max="13331" width="9.140625" style="3" customWidth="1"/>
    <col min="13332" max="13332" width="12.28515625" style="3" customWidth="1"/>
    <col min="13333" max="13333" width="13.42578125" style="3" customWidth="1"/>
    <col min="13334" max="13334" width="10.5703125" style="3" customWidth="1"/>
    <col min="13335" max="13335" width="11.5703125" style="3" customWidth="1"/>
    <col min="13336" max="13567" width="11.42578125" style="3"/>
    <col min="13568" max="13568" width="31.5703125" style="3" customWidth="1"/>
    <col min="13569" max="13569" width="38.85546875" style="3" customWidth="1"/>
    <col min="13570" max="13575" width="14.42578125" style="3" customWidth="1"/>
    <col min="13576" max="13576" width="15.7109375" style="3" customWidth="1"/>
    <col min="13577" max="13577" width="13.42578125" style="3" customWidth="1"/>
    <col min="13578" max="13578" width="18.5703125" style="3" customWidth="1"/>
    <col min="13579" max="13580" width="13" style="3" customWidth="1"/>
    <col min="13581" max="13582" width="14.85546875" style="3" customWidth="1"/>
    <col min="13583" max="13583" width="12.42578125" style="3" customWidth="1"/>
    <col min="13584" max="13584" width="9.85546875" style="3" customWidth="1"/>
    <col min="13585" max="13585" width="15.7109375" style="3" customWidth="1"/>
    <col min="13586" max="13586" width="11.42578125" style="3"/>
    <col min="13587" max="13587" width="9.140625" style="3" customWidth="1"/>
    <col min="13588" max="13588" width="12.28515625" style="3" customWidth="1"/>
    <col min="13589" max="13589" width="13.42578125" style="3" customWidth="1"/>
    <col min="13590" max="13590" width="10.5703125" style="3" customWidth="1"/>
    <col min="13591" max="13591" width="11.5703125" style="3" customWidth="1"/>
    <col min="13592" max="13823" width="11.42578125" style="3"/>
    <col min="13824" max="13824" width="31.5703125" style="3" customWidth="1"/>
    <col min="13825" max="13825" width="38.85546875" style="3" customWidth="1"/>
    <col min="13826" max="13831" width="14.42578125" style="3" customWidth="1"/>
    <col min="13832" max="13832" width="15.7109375" style="3" customWidth="1"/>
    <col min="13833" max="13833" width="13.42578125" style="3" customWidth="1"/>
    <col min="13834" max="13834" width="18.5703125" style="3" customWidth="1"/>
    <col min="13835" max="13836" width="13" style="3" customWidth="1"/>
    <col min="13837" max="13838" width="14.85546875" style="3" customWidth="1"/>
    <col min="13839" max="13839" width="12.42578125" style="3" customWidth="1"/>
    <col min="13840" max="13840" width="9.85546875" style="3" customWidth="1"/>
    <col min="13841" max="13841" width="15.7109375" style="3" customWidth="1"/>
    <col min="13842" max="13842" width="11.42578125" style="3"/>
    <col min="13843" max="13843" width="9.140625" style="3" customWidth="1"/>
    <col min="13844" max="13844" width="12.28515625" style="3" customWidth="1"/>
    <col min="13845" max="13845" width="13.42578125" style="3" customWidth="1"/>
    <col min="13846" max="13846" width="10.5703125" style="3" customWidth="1"/>
    <col min="13847" max="13847" width="11.5703125" style="3" customWidth="1"/>
    <col min="13848" max="14079" width="11.42578125" style="3"/>
    <col min="14080" max="14080" width="31.5703125" style="3" customWidth="1"/>
    <col min="14081" max="14081" width="38.85546875" style="3" customWidth="1"/>
    <col min="14082" max="14087" width="14.42578125" style="3" customWidth="1"/>
    <col min="14088" max="14088" width="15.7109375" style="3" customWidth="1"/>
    <col min="14089" max="14089" width="13.42578125" style="3" customWidth="1"/>
    <col min="14090" max="14090" width="18.5703125" style="3" customWidth="1"/>
    <col min="14091" max="14092" width="13" style="3" customWidth="1"/>
    <col min="14093" max="14094" width="14.85546875" style="3" customWidth="1"/>
    <col min="14095" max="14095" width="12.42578125" style="3" customWidth="1"/>
    <col min="14096" max="14096" width="9.85546875" style="3" customWidth="1"/>
    <col min="14097" max="14097" width="15.7109375" style="3" customWidth="1"/>
    <col min="14098" max="14098" width="11.42578125" style="3"/>
    <col min="14099" max="14099" width="9.140625" style="3" customWidth="1"/>
    <col min="14100" max="14100" width="12.28515625" style="3" customWidth="1"/>
    <col min="14101" max="14101" width="13.42578125" style="3" customWidth="1"/>
    <col min="14102" max="14102" width="10.5703125" style="3" customWidth="1"/>
    <col min="14103" max="14103" width="11.5703125" style="3" customWidth="1"/>
    <col min="14104" max="14335" width="11.42578125" style="3"/>
    <col min="14336" max="14336" width="31.5703125" style="3" customWidth="1"/>
    <col min="14337" max="14337" width="38.85546875" style="3" customWidth="1"/>
    <col min="14338" max="14343" width="14.42578125" style="3" customWidth="1"/>
    <col min="14344" max="14344" width="15.7109375" style="3" customWidth="1"/>
    <col min="14345" max="14345" width="13.42578125" style="3" customWidth="1"/>
    <col min="14346" max="14346" width="18.5703125" style="3" customWidth="1"/>
    <col min="14347" max="14348" width="13" style="3" customWidth="1"/>
    <col min="14349" max="14350" width="14.85546875" style="3" customWidth="1"/>
    <col min="14351" max="14351" width="12.42578125" style="3" customWidth="1"/>
    <col min="14352" max="14352" width="9.85546875" style="3" customWidth="1"/>
    <col min="14353" max="14353" width="15.7109375" style="3" customWidth="1"/>
    <col min="14354" max="14354" width="11.42578125" style="3"/>
    <col min="14355" max="14355" width="9.140625" style="3" customWidth="1"/>
    <col min="14356" max="14356" width="12.28515625" style="3" customWidth="1"/>
    <col min="14357" max="14357" width="13.42578125" style="3" customWidth="1"/>
    <col min="14358" max="14358" width="10.5703125" style="3" customWidth="1"/>
    <col min="14359" max="14359" width="11.5703125" style="3" customWidth="1"/>
    <col min="14360" max="14591" width="11.42578125" style="3"/>
    <col min="14592" max="14592" width="31.5703125" style="3" customWidth="1"/>
    <col min="14593" max="14593" width="38.85546875" style="3" customWidth="1"/>
    <col min="14594" max="14599" width="14.42578125" style="3" customWidth="1"/>
    <col min="14600" max="14600" width="15.7109375" style="3" customWidth="1"/>
    <col min="14601" max="14601" width="13.42578125" style="3" customWidth="1"/>
    <col min="14602" max="14602" width="18.5703125" style="3" customWidth="1"/>
    <col min="14603" max="14604" width="13" style="3" customWidth="1"/>
    <col min="14605" max="14606" width="14.85546875" style="3" customWidth="1"/>
    <col min="14607" max="14607" width="12.42578125" style="3" customWidth="1"/>
    <col min="14608" max="14608" width="9.85546875" style="3" customWidth="1"/>
    <col min="14609" max="14609" width="15.7109375" style="3" customWidth="1"/>
    <col min="14610" max="14610" width="11.42578125" style="3"/>
    <col min="14611" max="14611" width="9.140625" style="3" customWidth="1"/>
    <col min="14612" max="14612" width="12.28515625" style="3" customWidth="1"/>
    <col min="14613" max="14613" width="13.42578125" style="3" customWidth="1"/>
    <col min="14614" max="14614" width="10.5703125" style="3" customWidth="1"/>
    <col min="14615" max="14615" width="11.5703125" style="3" customWidth="1"/>
    <col min="14616" max="14847" width="11.42578125" style="3"/>
    <col min="14848" max="14848" width="31.5703125" style="3" customWidth="1"/>
    <col min="14849" max="14849" width="38.85546875" style="3" customWidth="1"/>
    <col min="14850" max="14855" width="14.42578125" style="3" customWidth="1"/>
    <col min="14856" max="14856" width="15.7109375" style="3" customWidth="1"/>
    <col min="14857" max="14857" width="13.42578125" style="3" customWidth="1"/>
    <col min="14858" max="14858" width="18.5703125" style="3" customWidth="1"/>
    <col min="14859" max="14860" width="13" style="3" customWidth="1"/>
    <col min="14861" max="14862" width="14.85546875" style="3" customWidth="1"/>
    <col min="14863" max="14863" width="12.42578125" style="3" customWidth="1"/>
    <col min="14864" max="14864" width="9.85546875" style="3" customWidth="1"/>
    <col min="14865" max="14865" width="15.7109375" style="3" customWidth="1"/>
    <col min="14866" max="14866" width="11.42578125" style="3"/>
    <col min="14867" max="14867" width="9.140625" style="3" customWidth="1"/>
    <col min="14868" max="14868" width="12.28515625" style="3" customWidth="1"/>
    <col min="14869" max="14869" width="13.42578125" style="3" customWidth="1"/>
    <col min="14870" max="14870" width="10.5703125" style="3" customWidth="1"/>
    <col min="14871" max="14871" width="11.5703125" style="3" customWidth="1"/>
    <col min="14872" max="15103" width="11.42578125" style="3"/>
    <col min="15104" max="15104" width="31.5703125" style="3" customWidth="1"/>
    <col min="15105" max="15105" width="38.85546875" style="3" customWidth="1"/>
    <col min="15106" max="15111" width="14.42578125" style="3" customWidth="1"/>
    <col min="15112" max="15112" width="15.7109375" style="3" customWidth="1"/>
    <col min="15113" max="15113" width="13.42578125" style="3" customWidth="1"/>
    <col min="15114" max="15114" width="18.5703125" style="3" customWidth="1"/>
    <col min="15115" max="15116" width="13" style="3" customWidth="1"/>
    <col min="15117" max="15118" width="14.85546875" style="3" customWidth="1"/>
    <col min="15119" max="15119" width="12.42578125" style="3" customWidth="1"/>
    <col min="15120" max="15120" width="9.85546875" style="3" customWidth="1"/>
    <col min="15121" max="15121" width="15.7109375" style="3" customWidth="1"/>
    <col min="15122" max="15122" width="11.42578125" style="3"/>
    <col min="15123" max="15123" width="9.140625" style="3" customWidth="1"/>
    <col min="15124" max="15124" width="12.28515625" style="3" customWidth="1"/>
    <col min="15125" max="15125" width="13.42578125" style="3" customWidth="1"/>
    <col min="15126" max="15126" width="10.5703125" style="3" customWidth="1"/>
    <col min="15127" max="15127" width="11.5703125" style="3" customWidth="1"/>
    <col min="15128" max="15359" width="11.42578125" style="3"/>
    <col min="15360" max="15360" width="31.5703125" style="3" customWidth="1"/>
    <col min="15361" max="15361" width="38.85546875" style="3" customWidth="1"/>
    <col min="15362" max="15367" width="14.42578125" style="3" customWidth="1"/>
    <col min="15368" max="15368" width="15.7109375" style="3" customWidth="1"/>
    <col min="15369" max="15369" width="13.42578125" style="3" customWidth="1"/>
    <col min="15370" max="15370" width="18.5703125" style="3" customWidth="1"/>
    <col min="15371" max="15372" width="13" style="3" customWidth="1"/>
    <col min="15373" max="15374" width="14.85546875" style="3" customWidth="1"/>
    <col min="15375" max="15375" width="12.42578125" style="3" customWidth="1"/>
    <col min="15376" max="15376" width="9.85546875" style="3" customWidth="1"/>
    <col min="15377" max="15377" width="15.7109375" style="3" customWidth="1"/>
    <col min="15378" max="15378" width="11.42578125" style="3"/>
    <col min="15379" max="15379" width="9.140625" style="3" customWidth="1"/>
    <col min="15380" max="15380" width="12.28515625" style="3" customWidth="1"/>
    <col min="15381" max="15381" width="13.42578125" style="3" customWidth="1"/>
    <col min="15382" max="15382" width="10.5703125" style="3" customWidth="1"/>
    <col min="15383" max="15383" width="11.5703125" style="3" customWidth="1"/>
    <col min="15384" max="15615" width="11.42578125" style="3"/>
    <col min="15616" max="15616" width="31.5703125" style="3" customWidth="1"/>
    <col min="15617" max="15617" width="38.85546875" style="3" customWidth="1"/>
    <col min="15618" max="15623" width="14.42578125" style="3" customWidth="1"/>
    <col min="15624" max="15624" width="15.7109375" style="3" customWidth="1"/>
    <col min="15625" max="15625" width="13.42578125" style="3" customWidth="1"/>
    <col min="15626" max="15626" width="18.5703125" style="3" customWidth="1"/>
    <col min="15627" max="15628" width="13" style="3" customWidth="1"/>
    <col min="15629" max="15630" width="14.85546875" style="3" customWidth="1"/>
    <col min="15631" max="15631" width="12.42578125" style="3" customWidth="1"/>
    <col min="15632" max="15632" width="9.85546875" style="3" customWidth="1"/>
    <col min="15633" max="15633" width="15.7109375" style="3" customWidth="1"/>
    <col min="15634" max="15634" width="11.42578125" style="3"/>
    <col min="15635" max="15635" width="9.140625" style="3" customWidth="1"/>
    <col min="15636" max="15636" width="12.28515625" style="3" customWidth="1"/>
    <col min="15637" max="15637" width="13.42578125" style="3" customWidth="1"/>
    <col min="15638" max="15638" width="10.5703125" style="3" customWidth="1"/>
    <col min="15639" max="15639" width="11.5703125" style="3" customWidth="1"/>
    <col min="15640" max="15871" width="11.42578125" style="3"/>
    <col min="15872" max="15872" width="31.5703125" style="3" customWidth="1"/>
    <col min="15873" max="15873" width="38.85546875" style="3" customWidth="1"/>
    <col min="15874" max="15879" width="14.42578125" style="3" customWidth="1"/>
    <col min="15880" max="15880" width="15.7109375" style="3" customWidth="1"/>
    <col min="15881" max="15881" width="13.42578125" style="3" customWidth="1"/>
    <col min="15882" max="15882" width="18.5703125" style="3" customWidth="1"/>
    <col min="15883" max="15884" width="13" style="3" customWidth="1"/>
    <col min="15885" max="15886" width="14.85546875" style="3" customWidth="1"/>
    <col min="15887" max="15887" width="12.42578125" style="3" customWidth="1"/>
    <col min="15888" max="15888" width="9.85546875" style="3" customWidth="1"/>
    <col min="15889" max="15889" width="15.7109375" style="3" customWidth="1"/>
    <col min="15890" max="15890" width="11.42578125" style="3"/>
    <col min="15891" max="15891" width="9.140625" style="3" customWidth="1"/>
    <col min="15892" max="15892" width="12.28515625" style="3" customWidth="1"/>
    <col min="15893" max="15893" width="13.42578125" style="3" customWidth="1"/>
    <col min="15894" max="15894" width="10.5703125" style="3" customWidth="1"/>
    <col min="15895" max="15895" width="11.5703125" style="3" customWidth="1"/>
    <col min="15896" max="16127" width="11.42578125" style="3"/>
    <col min="16128" max="16128" width="31.5703125" style="3" customWidth="1"/>
    <col min="16129" max="16129" width="38.85546875" style="3" customWidth="1"/>
    <col min="16130" max="16135" width="14.42578125" style="3" customWidth="1"/>
    <col min="16136" max="16136" width="15.7109375" style="3" customWidth="1"/>
    <col min="16137" max="16137" width="13.42578125" style="3" customWidth="1"/>
    <col min="16138" max="16138" width="18.5703125" style="3" customWidth="1"/>
    <col min="16139" max="16140" width="13" style="3" customWidth="1"/>
    <col min="16141" max="16142" width="14.85546875" style="3" customWidth="1"/>
    <col min="16143" max="16143" width="12.42578125" style="3" customWidth="1"/>
    <col min="16144" max="16144" width="9.85546875" style="3" customWidth="1"/>
    <col min="16145" max="16145" width="15.7109375" style="3" customWidth="1"/>
    <col min="16146" max="16146" width="11.42578125" style="3"/>
    <col min="16147" max="16147" width="9.140625" style="3" customWidth="1"/>
    <col min="16148" max="16148" width="12.28515625" style="3" customWidth="1"/>
    <col min="16149" max="16149" width="13.42578125" style="3" customWidth="1"/>
    <col min="16150" max="16150" width="10.5703125" style="3" customWidth="1"/>
    <col min="16151" max="16151" width="11.5703125" style="3" customWidth="1"/>
    <col min="16152" max="16384" width="11.42578125" style="3"/>
  </cols>
  <sheetData>
    <row r="4" spans="2:14">
      <c r="I4" s="3" t="s">
        <v>0</v>
      </c>
    </row>
    <row r="10" spans="2:14" ht="12"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</row>
    <row r="11" spans="2:14" ht="12" customHeight="1"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</row>
    <row r="12" spans="2:14" ht="12" customHeight="1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</row>
    <row r="13" spans="2:14" ht="15" customHeight="1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>
      <c r="B14" s="6"/>
      <c r="H14" s="2"/>
      <c r="I14" s="2"/>
      <c r="J14" s="2"/>
      <c r="K14" s="2"/>
      <c r="L14" s="2"/>
    </row>
    <row r="15" spans="2:14" ht="24" customHeight="1" thickBot="1">
      <c r="B15" s="71" t="s">
        <v>1</v>
      </c>
      <c r="C15" s="74" t="s">
        <v>2</v>
      </c>
      <c r="D15" s="75"/>
      <c r="E15" s="76"/>
      <c r="F15" s="77" t="s">
        <v>3</v>
      </c>
      <c r="G15" s="77" t="s">
        <v>4</v>
      </c>
      <c r="H15" s="77" t="s">
        <v>5</v>
      </c>
      <c r="I15" s="77" t="s">
        <v>6</v>
      </c>
      <c r="J15" s="77" t="s">
        <v>7</v>
      </c>
      <c r="K15" s="80" t="s">
        <v>8</v>
      </c>
      <c r="L15" s="80" t="s">
        <v>9</v>
      </c>
      <c r="M15" s="83" t="s">
        <v>10</v>
      </c>
      <c r="N15" s="83" t="s">
        <v>11</v>
      </c>
    </row>
    <row r="16" spans="2:14" ht="18.75" customHeight="1">
      <c r="B16" s="72"/>
      <c r="C16" s="77" t="s">
        <v>12</v>
      </c>
      <c r="D16" s="77" t="s">
        <v>13</v>
      </c>
      <c r="E16" s="77" t="s">
        <v>14</v>
      </c>
      <c r="F16" s="78"/>
      <c r="G16" s="78"/>
      <c r="H16" s="78"/>
      <c r="I16" s="78"/>
      <c r="J16" s="78"/>
      <c r="K16" s="81"/>
      <c r="L16" s="81"/>
      <c r="M16" s="84"/>
      <c r="N16" s="84"/>
    </row>
    <row r="17" spans="2:20" ht="27" customHeight="1" thickBot="1">
      <c r="B17" s="73"/>
      <c r="C17" s="79"/>
      <c r="D17" s="79"/>
      <c r="E17" s="79"/>
      <c r="F17" s="79"/>
      <c r="G17" s="79"/>
      <c r="H17" s="79"/>
      <c r="I17" s="79"/>
      <c r="J17" s="79"/>
      <c r="K17" s="82"/>
      <c r="L17" s="82"/>
      <c r="M17" s="85"/>
      <c r="N17" s="85"/>
    </row>
    <row r="18" spans="2:20" ht="8.25" customHeight="1" thickBot="1">
      <c r="B18" s="23"/>
      <c r="C18" s="7"/>
      <c r="D18" s="7"/>
      <c r="H18" s="2"/>
      <c r="I18" s="2"/>
      <c r="J18" s="7"/>
      <c r="K18" s="7"/>
      <c r="L18" s="8"/>
    </row>
    <row r="19" spans="2:20" ht="14.45" thickBot="1">
      <c r="B19" s="24" t="s">
        <v>15</v>
      </c>
      <c r="C19" s="25">
        <f t="shared" ref="C19:I19" si="0">+C22+C47</f>
        <v>293142</v>
      </c>
      <c r="D19" s="25">
        <f t="shared" si="0"/>
        <v>167508</v>
      </c>
      <c r="E19" s="25">
        <f t="shared" si="0"/>
        <v>2594522.1489999997</v>
      </c>
      <c r="F19" s="25">
        <f t="shared" si="0"/>
        <v>413417.20350000012</v>
      </c>
      <c r="G19" s="25">
        <f t="shared" si="0"/>
        <v>1532976.05</v>
      </c>
      <c r="H19" s="25">
        <f t="shared" si="0"/>
        <v>253490.30000000002</v>
      </c>
      <c r="I19" s="25">
        <f t="shared" si="0"/>
        <v>30280.951300000004</v>
      </c>
      <c r="J19" s="25">
        <f>SUM(E19:I19)</f>
        <v>4824686.6537999995</v>
      </c>
      <c r="K19" s="55">
        <f>+K22+K47</f>
        <v>255680</v>
      </c>
      <c r="L19" s="55">
        <f>+L22+L47</f>
        <v>4807729.3401400009</v>
      </c>
      <c r="M19" s="66">
        <f>(C19/K19)-1</f>
        <v>0.14651908635794753</v>
      </c>
      <c r="N19" s="67">
        <f>(J19/L19)-1</f>
        <v>3.5270940729590361E-3</v>
      </c>
    </row>
    <row r="20" spans="2:20" ht="8.25" customHeight="1" thickBot="1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>
      <c r="B21" s="29" t="s">
        <v>16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9" thickBot="1">
      <c r="B22" s="33" t="s">
        <v>17</v>
      </c>
      <c r="C22" s="34">
        <f t="shared" ref="C22:L22" si="1">+C23+C38</f>
        <v>293142</v>
      </c>
      <c r="D22" s="34">
        <f t="shared" si="1"/>
        <v>167508</v>
      </c>
      <c r="E22" s="34">
        <f t="shared" si="1"/>
        <v>2594522.1489999997</v>
      </c>
      <c r="F22" s="34">
        <f t="shared" si="1"/>
        <v>410068.19350000011</v>
      </c>
      <c r="G22" s="34">
        <f t="shared" si="1"/>
        <v>1532249.8900000001</v>
      </c>
      <c r="H22" s="34">
        <f t="shared" si="1"/>
        <v>253490.30000000002</v>
      </c>
      <c r="I22" s="34">
        <f t="shared" si="1"/>
        <v>30280.951300000004</v>
      </c>
      <c r="J22" s="35">
        <f t="shared" si="1"/>
        <v>4820611.4837999996</v>
      </c>
      <c r="K22" s="56">
        <f t="shared" si="1"/>
        <v>255680</v>
      </c>
      <c r="L22" s="56">
        <f t="shared" si="1"/>
        <v>4806790.1801400008</v>
      </c>
      <c r="M22" s="68">
        <f>(C22/K22)-1</f>
        <v>0.14651908635794753</v>
      </c>
      <c r="N22" s="68">
        <f>(J22/L22)-1</f>
        <v>2.8753707031157205E-3</v>
      </c>
      <c r="Q22" s="19"/>
    </row>
    <row r="23" spans="2:20" ht="13.9" thickBot="1">
      <c r="B23" s="62" t="s">
        <v>18</v>
      </c>
      <c r="C23" s="63">
        <f>C24+C28+C34+C36+C32+C26</f>
        <v>292298</v>
      </c>
      <c r="D23" s="63">
        <f t="shared" ref="D23:F23" si="2">D24+D28+D34+D36+D32+D26</f>
        <v>167086</v>
      </c>
      <c r="E23" s="63">
        <f t="shared" si="2"/>
        <v>2587250.0489999996</v>
      </c>
      <c r="F23" s="63">
        <f t="shared" si="2"/>
        <v>382088.98350000009</v>
      </c>
      <c r="G23" s="63">
        <f>G24+G28+G34+G36+G32+G26</f>
        <v>1532249.8900000001</v>
      </c>
      <c r="H23" s="63">
        <f t="shared" ref="H23:I23" si="3">H24+H28+H34+H36+H32+H26</f>
        <v>248476.69000000003</v>
      </c>
      <c r="I23" s="63">
        <f t="shared" si="3"/>
        <v>29997.951300000004</v>
      </c>
      <c r="J23" s="64">
        <f t="shared" ref="J23:J43" si="4">SUM(E23:I23)</f>
        <v>4780063.5637999997</v>
      </c>
      <c r="K23" s="57">
        <f>K24+K28+K32+K34+K36+K26</f>
        <v>254868</v>
      </c>
      <c r="L23" s="57">
        <f>L24+L28+L32+L34+L36+L26</f>
        <v>4764482.7001400003</v>
      </c>
      <c r="M23" s="68">
        <f t="shared" ref="M23:M45" si="5">(C23/K23)-1</f>
        <v>0.14686033554624345</v>
      </c>
      <c r="N23" s="68">
        <f t="shared" ref="N23:N45" si="6">(J23/L23)-1</f>
        <v>3.2702109841937776E-3</v>
      </c>
      <c r="Q23" s="19"/>
    </row>
    <row r="24" spans="2:20" ht="13.9" thickBot="1">
      <c r="B24" s="10" t="s">
        <v>19</v>
      </c>
      <c r="C24" s="36">
        <f t="shared" ref="C24:I24" si="7">C25</f>
        <v>24304</v>
      </c>
      <c r="D24" s="36">
        <f t="shared" si="7"/>
        <v>12726</v>
      </c>
      <c r="E24" s="36">
        <f t="shared" si="7"/>
        <v>166691.40899999999</v>
      </c>
      <c r="F24" s="36">
        <f t="shared" si="7"/>
        <v>5241.2299999999996</v>
      </c>
      <c r="G24" s="36">
        <f t="shared" si="7"/>
        <v>24431.86</v>
      </c>
      <c r="H24" s="36">
        <f t="shared" si="7"/>
        <v>7436.7489999999998</v>
      </c>
      <c r="I24" s="36">
        <f t="shared" si="7"/>
        <v>0</v>
      </c>
      <c r="J24" s="36">
        <f t="shared" si="4"/>
        <v>203801.24800000002</v>
      </c>
      <c r="K24" s="57">
        <f>K25</f>
        <v>13631</v>
      </c>
      <c r="L24" s="57">
        <f>L25</f>
        <v>120484.03400000001</v>
      </c>
      <c r="M24" s="68">
        <f t="shared" si="5"/>
        <v>0.78299464456019363</v>
      </c>
      <c r="N24" s="68">
        <f t="shared" si="6"/>
        <v>0.69152078689529928</v>
      </c>
      <c r="Q24" s="19"/>
    </row>
    <row r="25" spans="2:20" s="11" customFormat="1" ht="12.6" thickBot="1">
      <c r="B25" s="37" t="s">
        <v>20</v>
      </c>
      <c r="C25" s="12">
        <v>24304</v>
      </c>
      <c r="D25" s="12">
        <v>12726</v>
      </c>
      <c r="E25" s="12">
        <v>166691.40899999999</v>
      </c>
      <c r="F25" s="38">
        <v>5241.2299999999996</v>
      </c>
      <c r="G25" s="39">
        <v>24431.86</v>
      </c>
      <c r="H25" s="38">
        <v>7436.7489999999998</v>
      </c>
      <c r="I25" s="38">
        <v>0</v>
      </c>
      <c r="J25" s="36">
        <f t="shared" si="4"/>
        <v>203801.24800000002</v>
      </c>
      <c r="K25" s="58">
        <v>13631</v>
      </c>
      <c r="L25" s="58">
        <v>120484.03400000001</v>
      </c>
      <c r="M25" s="68">
        <f t="shared" si="5"/>
        <v>0.78299464456019363</v>
      </c>
      <c r="N25" s="68">
        <f t="shared" si="6"/>
        <v>0.69152078689529928</v>
      </c>
      <c r="T25" s="40"/>
    </row>
    <row r="26" spans="2:20" s="11" customFormat="1" ht="13.9" thickBot="1">
      <c r="B26" s="10" t="s">
        <v>21</v>
      </c>
      <c r="C26" s="36">
        <f t="shared" ref="C26:D26" si="8">C27</f>
        <v>840</v>
      </c>
      <c r="D26" s="36">
        <f t="shared" si="8"/>
        <v>420</v>
      </c>
      <c r="E26" s="36">
        <f>E27</f>
        <v>488.25</v>
      </c>
      <c r="F26" s="36">
        <f>F27</f>
        <v>97.98</v>
      </c>
      <c r="G26" s="36">
        <f>G27</f>
        <v>294702.73</v>
      </c>
      <c r="H26" s="36">
        <f>H27</f>
        <v>0</v>
      </c>
      <c r="I26" s="36">
        <f>I27</f>
        <v>0</v>
      </c>
      <c r="J26" s="36">
        <f t="shared" si="4"/>
        <v>295288.95999999996</v>
      </c>
      <c r="K26" s="57">
        <f>K27</f>
        <v>0</v>
      </c>
      <c r="L26" s="57">
        <f>L27</f>
        <v>314586.77999999997</v>
      </c>
      <c r="M26" s="68" t="s">
        <v>22</v>
      </c>
      <c r="N26" s="68">
        <f t="shared" si="6"/>
        <v>-6.1343391480087051E-2</v>
      </c>
      <c r="T26" s="40"/>
    </row>
    <row r="27" spans="2:20" s="40" customFormat="1" ht="12.6" thickBot="1">
      <c r="B27" s="41" t="s">
        <v>23</v>
      </c>
      <c r="C27" s="12">
        <v>840</v>
      </c>
      <c r="D27" s="12">
        <v>420</v>
      </c>
      <c r="E27" s="39">
        <v>488.25</v>
      </c>
      <c r="F27" s="38">
        <v>97.98</v>
      </c>
      <c r="G27" s="39">
        <v>294702.73</v>
      </c>
      <c r="H27" s="38"/>
      <c r="I27" s="38">
        <v>0</v>
      </c>
      <c r="J27" s="36">
        <f t="shared" si="4"/>
        <v>295288.95999999996</v>
      </c>
      <c r="K27" s="58">
        <v>0</v>
      </c>
      <c r="L27" s="58">
        <v>314586.77999999997</v>
      </c>
      <c r="M27" s="68" t="s">
        <v>22</v>
      </c>
      <c r="N27" s="68">
        <f t="shared" si="6"/>
        <v>-6.1343391480087051E-2</v>
      </c>
    </row>
    <row r="28" spans="2:20" ht="13.9" thickBot="1">
      <c r="B28" s="10" t="s">
        <v>24</v>
      </c>
      <c r="C28" s="42">
        <f t="shared" ref="C28:D28" si="9">SUM(C29:C31)</f>
        <v>257035</v>
      </c>
      <c r="D28" s="42">
        <f t="shared" si="9"/>
        <v>147853</v>
      </c>
      <c r="E28" s="42">
        <f t="shared" ref="E28:I28" si="10">SUM(E29:E31)</f>
        <v>2375568.9029999999</v>
      </c>
      <c r="F28" s="42">
        <f t="shared" si="10"/>
        <v>233621.0725000001</v>
      </c>
      <c r="G28" s="42">
        <f t="shared" si="10"/>
        <v>697212.52</v>
      </c>
      <c r="H28" s="42">
        <f t="shared" si="10"/>
        <v>207673.65600000002</v>
      </c>
      <c r="I28" s="42">
        <f t="shared" si="10"/>
        <v>29997.951300000004</v>
      </c>
      <c r="J28" s="36">
        <f t="shared" si="4"/>
        <v>3544074.1028</v>
      </c>
      <c r="K28" s="57">
        <f>SUM(K29:K31)</f>
        <v>237126</v>
      </c>
      <c r="L28" s="57">
        <f>SUM(L29:L31)</f>
        <v>3285295.3971399995</v>
      </c>
      <c r="M28" s="68">
        <f t="shared" si="5"/>
        <v>8.3959582669129507E-2</v>
      </c>
      <c r="N28" s="68">
        <f t="shared" si="6"/>
        <v>7.8768778565628805E-2</v>
      </c>
    </row>
    <row r="29" spans="2:20" s="11" customFormat="1" ht="12.6" thickBot="1">
      <c r="B29" s="43" t="s">
        <v>25</v>
      </c>
      <c r="C29" s="12">
        <v>100465</v>
      </c>
      <c r="D29" s="12">
        <v>57481</v>
      </c>
      <c r="E29" s="12">
        <v>785328.14999999991</v>
      </c>
      <c r="F29" s="38">
        <v>233621.0725000001</v>
      </c>
      <c r="G29" s="39">
        <v>457440.54000000004</v>
      </c>
      <c r="H29" s="38">
        <v>207673.65600000002</v>
      </c>
      <c r="I29" s="38">
        <v>29997.951300000004</v>
      </c>
      <c r="J29" s="36">
        <f t="shared" si="4"/>
        <v>1714061.3698000002</v>
      </c>
      <c r="K29" s="58">
        <v>91710</v>
      </c>
      <c r="L29" s="58">
        <v>1514875.8111</v>
      </c>
      <c r="M29" s="68">
        <f t="shared" si="5"/>
        <v>9.5463962490458965E-2</v>
      </c>
      <c r="N29" s="68">
        <f t="shared" si="6"/>
        <v>0.13148639462093281</v>
      </c>
      <c r="T29" s="40"/>
    </row>
    <row r="30" spans="2:20" s="11" customFormat="1" ht="12.6" thickBot="1">
      <c r="B30" s="43" t="s">
        <v>26</v>
      </c>
      <c r="C30" s="12">
        <v>156570</v>
      </c>
      <c r="D30" s="12">
        <v>90372</v>
      </c>
      <c r="E30" s="12">
        <v>1590240.753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1590240.753</v>
      </c>
      <c r="K30" s="58">
        <v>145416</v>
      </c>
      <c r="L30" s="58">
        <v>1567746.1960399996</v>
      </c>
      <c r="M30" s="68">
        <f t="shared" si="5"/>
        <v>7.6704076580293767E-2</v>
      </c>
      <c r="N30" s="68">
        <f t="shared" si="6"/>
        <v>1.4348340960303352E-2</v>
      </c>
      <c r="T30" s="40"/>
    </row>
    <row r="31" spans="2:20" s="11" customFormat="1" ht="12.6" thickBot="1">
      <c r="B31" s="44" t="s">
        <v>27</v>
      </c>
      <c r="C31" s="12">
        <v>0</v>
      </c>
      <c r="D31" s="12">
        <v>0</v>
      </c>
      <c r="E31" s="12">
        <v>0</v>
      </c>
      <c r="F31" s="38">
        <v>0</v>
      </c>
      <c r="G31" s="39">
        <v>239771.97999999998</v>
      </c>
      <c r="H31" s="38">
        <v>0</v>
      </c>
      <c r="I31" s="38">
        <v>0</v>
      </c>
      <c r="J31" s="36">
        <f t="shared" si="4"/>
        <v>239771.97999999998</v>
      </c>
      <c r="K31" s="58">
        <v>0</v>
      </c>
      <c r="L31" s="58">
        <v>202673.39</v>
      </c>
      <c r="M31" s="68" t="s">
        <v>22</v>
      </c>
      <c r="N31" s="68">
        <f t="shared" si="6"/>
        <v>0.18304618085284874</v>
      </c>
      <c r="T31" s="40"/>
    </row>
    <row r="32" spans="2:20" s="11" customFormat="1" ht="13.9" thickBot="1">
      <c r="B32" s="10" t="s">
        <v>28</v>
      </c>
      <c r="C32" s="36">
        <f t="shared" ref="C32:D32" si="11">C33</f>
        <v>4477</v>
      </c>
      <c r="D32" s="36">
        <f t="shared" si="11"/>
        <v>2248</v>
      </c>
      <c r="E32" s="36">
        <f>E33</f>
        <v>31577.982</v>
      </c>
      <c r="F32" s="36">
        <f>F33</f>
        <v>54053.911999999997</v>
      </c>
      <c r="G32" s="36">
        <f>G33</f>
        <v>149441.09</v>
      </c>
      <c r="H32" s="36">
        <f>H33</f>
        <v>0</v>
      </c>
      <c r="I32" s="36">
        <f>I33</f>
        <v>0</v>
      </c>
      <c r="J32" s="36">
        <f t="shared" si="4"/>
        <v>235072.984</v>
      </c>
      <c r="K32" s="57">
        <f>K33</f>
        <v>3533</v>
      </c>
      <c r="L32" s="57">
        <f>L33</f>
        <v>352539.39799999999</v>
      </c>
      <c r="M32" s="68">
        <f t="shared" si="5"/>
        <v>0.26719501839796211</v>
      </c>
      <c r="N32" s="68">
        <f t="shared" si="6"/>
        <v>-0.33320081292020587</v>
      </c>
      <c r="T32" s="40"/>
    </row>
    <row r="33" spans="1:22" s="11" customFormat="1" ht="12.6" thickBot="1">
      <c r="A33" s="40"/>
      <c r="B33" s="43" t="s">
        <v>29</v>
      </c>
      <c r="C33" s="12">
        <v>4477</v>
      </c>
      <c r="D33" s="12">
        <v>2248</v>
      </c>
      <c r="E33" s="12">
        <v>31577.982</v>
      </c>
      <c r="F33" s="38">
        <v>54053.911999999997</v>
      </c>
      <c r="G33" s="39">
        <v>149441.09</v>
      </c>
      <c r="H33" s="38">
        <v>0</v>
      </c>
      <c r="I33" s="38"/>
      <c r="J33" s="36">
        <f t="shared" si="4"/>
        <v>235072.984</v>
      </c>
      <c r="K33" s="58">
        <v>3533</v>
      </c>
      <c r="L33" s="58">
        <v>352539.39799999999</v>
      </c>
      <c r="M33" s="68">
        <f t="shared" si="5"/>
        <v>0.26719501839796211</v>
      </c>
      <c r="N33" s="68">
        <f t="shared" si="6"/>
        <v>-0.33320081292020587</v>
      </c>
      <c r="T33" s="40"/>
    </row>
    <row r="34" spans="1:22" s="11" customFormat="1" ht="13.9" thickBot="1">
      <c r="A34" s="40"/>
      <c r="B34" s="10" t="s">
        <v>30</v>
      </c>
      <c r="C34" s="36">
        <f t="shared" ref="C34:I34" si="12">C35</f>
        <v>324</v>
      </c>
      <c r="D34" s="36">
        <f t="shared" si="12"/>
        <v>250</v>
      </c>
      <c r="E34" s="36">
        <f t="shared" si="12"/>
        <v>4791.505000000001</v>
      </c>
      <c r="F34" s="36">
        <f t="shared" si="12"/>
        <v>88388.78899999999</v>
      </c>
      <c r="G34" s="36">
        <f t="shared" si="12"/>
        <v>333498.69000000006</v>
      </c>
      <c r="H34" s="36">
        <f t="shared" si="12"/>
        <v>33366.285000000003</v>
      </c>
      <c r="I34" s="36">
        <f t="shared" si="12"/>
        <v>0</v>
      </c>
      <c r="J34" s="36">
        <f t="shared" si="4"/>
        <v>460045.26900000009</v>
      </c>
      <c r="K34" s="57">
        <f>K35</f>
        <v>568</v>
      </c>
      <c r="L34" s="57">
        <f>L35</f>
        <v>618458.09100000013</v>
      </c>
      <c r="M34" s="68">
        <f t="shared" si="5"/>
        <v>-0.42957746478873238</v>
      </c>
      <c r="N34" s="68">
        <f t="shared" si="6"/>
        <v>-0.25614156287268952</v>
      </c>
      <c r="T34" s="40"/>
    </row>
    <row r="35" spans="1:22" s="11" customFormat="1" ht="12.6" thickBot="1">
      <c r="B35" s="41" t="s">
        <v>31</v>
      </c>
      <c r="C35" s="12">
        <v>324</v>
      </c>
      <c r="D35" s="12">
        <v>250</v>
      </c>
      <c r="E35" s="12">
        <v>4791.505000000001</v>
      </c>
      <c r="F35" s="38">
        <v>88388.78899999999</v>
      </c>
      <c r="G35" s="39">
        <v>333498.69000000006</v>
      </c>
      <c r="H35" s="38">
        <v>33366.285000000003</v>
      </c>
      <c r="I35" s="38">
        <v>0</v>
      </c>
      <c r="J35" s="36">
        <f t="shared" si="4"/>
        <v>460045.26900000009</v>
      </c>
      <c r="K35" s="58">
        <v>568</v>
      </c>
      <c r="L35" s="58">
        <v>618458.09100000013</v>
      </c>
      <c r="M35" s="68">
        <f t="shared" si="5"/>
        <v>-0.42957746478873238</v>
      </c>
      <c r="N35" s="68">
        <f t="shared" si="6"/>
        <v>-0.25614156287268952</v>
      </c>
      <c r="T35" s="40"/>
    </row>
    <row r="36" spans="1:22" s="11" customFormat="1" ht="13.9" thickBot="1">
      <c r="B36" s="10" t="s">
        <v>32</v>
      </c>
      <c r="C36" s="36">
        <f t="shared" ref="C36:D36" si="13">C37</f>
        <v>5318</v>
      </c>
      <c r="D36" s="36">
        <f t="shared" si="13"/>
        <v>3589</v>
      </c>
      <c r="E36" s="36">
        <f>E37</f>
        <v>8132</v>
      </c>
      <c r="F36" s="36">
        <f>F37</f>
        <v>686</v>
      </c>
      <c r="G36" s="36">
        <f>G37</f>
        <v>32963</v>
      </c>
      <c r="H36" s="36">
        <f>H37</f>
        <v>0</v>
      </c>
      <c r="I36" s="36">
        <f>I37</f>
        <v>0</v>
      </c>
      <c r="J36" s="36">
        <f t="shared" si="4"/>
        <v>41781</v>
      </c>
      <c r="K36" s="57">
        <f>K37</f>
        <v>10</v>
      </c>
      <c r="L36" s="57">
        <f>L37</f>
        <v>73119</v>
      </c>
      <c r="M36" s="68" t="s">
        <v>33</v>
      </c>
      <c r="N36" s="68">
        <f t="shared" si="6"/>
        <v>-0.42858901243178926</v>
      </c>
      <c r="T36" s="40"/>
    </row>
    <row r="37" spans="1:22" s="11" customFormat="1" ht="12.6" thickBot="1">
      <c r="B37" s="43" t="s">
        <v>34</v>
      </c>
      <c r="C37" s="12">
        <v>5318</v>
      </c>
      <c r="D37" s="12">
        <v>3589</v>
      </c>
      <c r="E37" s="12">
        <v>8132</v>
      </c>
      <c r="F37" s="38">
        <v>686</v>
      </c>
      <c r="G37" s="39">
        <v>32963</v>
      </c>
      <c r="H37" s="38"/>
      <c r="I37" s="38">
        <v>0</v>
      </c>
      <c r="J37" s="36">
        <f t="shared" si="4"/>
        <v>41781</v>
      </c>
      <c r="K37" s="58">
        <v>10</v>
      </c>
      <c r="L37" s="58">
        <v>73119</v>
      </c>
      <c r="M37" s="68" t="s">
        <v>33</v>
      </c>
      <c r="N37" s="68">
        <f t="shared" si="6"/>
        <v>-0.42858901243178926</v>
      </c>
      <c r="T37" s="40"/>
    </row>
    <row r="38" spans="1:22" ht="13.9" thickBot="1">
      <c r="B38" s="62" t="s">
        <v>35</v>
      </c>
      <c r="C38" s="63">
        <f>C39+C41+C44</f>
        <v>844</v>
      </c>
      <c r="D38" s="63">
        <f>D39+D41+D44</f>
        <v>422</v>
      </c>
      <c r="E38" s="63">
        <f>E39+E41+E44</f>
        <v>7272.1</v>
      </c>
      <c r="F38" s="63">
        <f>F39+F41+F44</f>
        <v>27979.21</v>
      </c>
      <c r="G38" s="63">
        <f t="shared" ref="G38:I38" si="14">G39+G41+G44</f>
        <v>0</v>
      </c>
      <c r="H38" s="63">
        <f t="shared" si="14"/>
        <v>5013.6099999999997</v>
      </c>
      <c r="I38" s="63">
        <f t="shared" si="14"/>
        <v>283</v>
      </c>
      <c r="J38" s="63">
        <f>SUM(E38:I38)</f>
        <v>40547.919999999998</v>
      </c>
      <c r="K38" s="57">
        <f>K39+K41+K44</f>
        <v>812</v>
      </c>
      <c r="L38" s="57">
        <f>L39+L41+L44</f>
        <v>42307.479999999996</v>
      </c>
      <c r="M38" s="68">
        <f t="shared" si="5"/>
        <v>3.9408866995073843E-2</v>
      </c>
      <c r="N38" s="68">
        <f t="shared" si="6"/>
        <v>-4.1589808705221776E-2</v>
      </c>
      <c r="U38" s="11"/>
      <c r="V38" s="11"/>
    </row>
    <row r="39" spans="1:22" ht="13.9" thickBot="1">
      <c r="B39" s="10" t="s">
        <v>36</v>
      </c>
      <c r="C39" s="36">
        <f t="shared" ref="C39:D39" si="15">C40</f>
        <v>0</v>
      </c>
      <c r="D39" s="36">
        <f t="shared" si="15"/>
        <v>0</v>
      </c>
      <c r="E39" s="36">
        <f>E40</f>
        <v>0</v>
      </c>
      <c r="F39" s="36">
        <f>F40</f>
        <v>16575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16575</v>
      </c>
      <c r="K39" s="57">
        <f>K40</f>
        <v>0</v>
      </c>
      <c r="L39" s="57">
        <f>L40</f>
        <v>15657</v>
      </c>
      <c r="M39" s="68" t="s">
        <v>22</v>
      </c>
      <c r="N39" s="68">
        <f t="shared" si="6"/>
        <v>5.8631921824104261E-2</v>
      </c>
      <c r="U39" s="11"/>
      <c r="V39" s="11"/>
    </row>
    <row r="40" spans="1:22" s="11" customFormat="1" ht="12.6" thickBot="1">
      <c r="B40" s="43" t="s">
        <v>37</v>
      </c>
      <c r="C40" s="12">
        <v>0</v>
      </c>
      <c r="D40" s="12">
        <v>0</v>
      </c>
      <c r="E40" s="12">
        <v>0</v>
      </c>
      <c r="F40" s="38">
        <v>16575</v>
      </c>
      <c r="G40" s="39">
        <v>0</v>
      </c>
      <c r="H40" s="38">
        <v>0</v>
      </c>
      <c r="I40" s="38">
        <v>0</v>
      </c>
      <c r="J40" s="36">
        <f t="shared" si="4"/>
        <v>16575</v>
      </c>
      <c r="K40" s="58">
        <v>0</v>
      </c>
      <c r="L40" s="58">
        <v>15657</v>
      </c>
      <c r="M40" s="68" t="s">
        <v>22</v>
      </c>
      <c r="N40" s="68">
        <f t="shared" si="6"/>
        <v>5.8631921824104261E-2</v>
      </c>
      <c r="T40" s="40"/>
    </row>
    <row r="41" spans="1:22" s="11" customFormat="1" ht="13.9" thickBot="1">
      <c r="B41" s="10" t="s">
        <v>38</v>
      </c>
      <c r="C41" s="42">
        <f t="shared" ref="C41:I41" si="16">SUM(C42:C43)</f>
        <v>22</v>
      </c>
      <c r="D41" s="42">
        <f t="shared" si="16"/>
        <v>11</v>
      </c>
      <c r="E41" s="42">
        <f t="shared" si="16"/>
        <v>152.10000000000002</v>
      </c>
      <c r="F41" s="42">
        <f t="shared" si="16"/>
        <v>6900.93</v>
      </c>
      <c r="G41" s="42">
        <f t="shared" si="16"/>
        <v>0</v>
      </c>
      <c r="H41" s="42">
        <f t="shared" si="16"/>
        <v>0</v>
      </c>
      <c r="I41" s="42">
        <f t="shared" si="16"/>
        <v>283</v>
      </c>
      <c r="J41" s="36">
        <f t="shared" si="4"/>
        <v>7336.0300000000007</v>
      </c>
      <c r="K41" s="59">
        <f>K42+K43</f>
        <v>14</v>
      </c>
      <c r="L41" s="59">
        <f>L42+L43</f>
        <v>7362.3</v>
      </c>
      <c r="M41" s="68">
        <f t="shared" si="5"/>
        <v>0.5714285714285714</v>
      </c>
      <c r="N41" s="68">
        <f t="shared" si="6"/>
        <v>-3.5681784225037871E-3</v>
      </c>
      <c r="T41" s="40"/>
    </row>
    <row r="42" spans="1:22" s="11" customFormat="1" ht="12.6" thickBot="1">
      <c r="B42" s="43" t="s">
        <v>39</v>
      </c>
      <c r="C42" s="12">
        <v>0</v>
      </c>
      <c r="D42" s="12">
        <v>0</v>
      </c>
      <c r="E42" s="12">
        <v>0</v>
      </c>
      <c r="F42" s="38">
        <v>5265</v>
      </c>
      <c r="G42" s="39">
        <v>0</v>
      </c>
      <c r="H42" s="38">
        <v>0</v>
      </c>
      <c r="I42" s="38">
        <v>283</v>
      </c>
      <c r="J42" s="36">
        <f t="shared" si="4"/>
        <v>5548</v>
      </c>
      <c r="K42" s="58">
        <v>0</v>
      </c>
      <c r="L42" s="58">
        <v>5436</v>
      </c>
      <c r="M42" s="68" t="s">
        <v>22</v>
      </c>
      <c r="N42" s="68">
        <f t="shared" si="6"/>
        <v>2.0603384841795469E-2</v>
      </c>
      <c r="T42" s="40"/>
    </row>
    <row r="43" spans="1:22" s="11" customFormat="1" ht="12.6" thickBot="1">
      <c r="B43" s="43" t="s">
        <v>40</v>
      </c>
      <c r="C43" s="12">
        <v>22</v>
      </c>
      <c r="D43" s="12">
        <v>11</v>
      </c>
      <c r="E43" s="12">
        <v>152.10000000000002</v>
      </c>
      <c r="F43" s="38">
        <v>1635.9300000000003</v>
      </c>
      <c r="G43" s="39">
        <v>0</v>
      </c>
      <c r="H43" s="38">
        <v>0</v>
      </c>
      <c r="I43" s="38">
        <v>0</v>
      </c>
      <c r="J43" s="36">
        <f t="shared" si="4"/>
        <v>1788.0300000000002</v>
      </c>
      <c r="K43" s="58">
        <v>14</v>
      </c>
      <c r="L43" s="58">
        <v>1926.3000000000002</v>
      </c>
      <c r="M43" s="68">
        <f t="shared" si="5"/>
        <v>0.5714285714285714</v>
      </c>
      <c r="N43" s="68">
        <f t="shared" si="6"/>
        <v>-7.1780096558168527E-2</v>
      </c>
      <c r="T43" s="40"/>
    </row>
    <row r="44" spans="1:22" s="11" customFormat="1" ht="13.9" thickBot="1">
      <c r="B44" s="10" t="s">
        <v>41</v>
      </c>
      <c r="C44" s="36">
        <f t="shared" ref="C44:D44" si="17">C45</f>
        <v>822</v>
      </c>
      <c r="D44" s="36">
        <f t="shared" si="17"/>
        <v>411</v>
      </c>
      <c r="E44" s="36">
        <f>E45</f>
        <v>7120</v>
      </c>
      <c r="F44" s="36">
        <f>F45</f>
        <v>4503.2800000000007</v>
      </c>
      <c r="G44" s="36">
        <f>G45</f>
        <v>0</v>
      </c>
      <c r="H44" s="36">
        <f>H45</f>
        <v>5013.6099999999997</v>
      </c>
      <c r="I44" s="36">
        <f>I45</f>
        <v>0</v>
      </c>
      <c r="J44" s="36">
        <f>SUM(E44:I44)</f>
        <v>16636.89</v>
      </c>
      <c r="K44" s="57">
        <f>K45</f>
        <v>798</v>
      </c>
      <c r="L44" s="57">
        <f>L45</f>
        <v>19288.18</v>
      </c>
      <c r="M44" s="68">
        <f t="shared" si="5"/>
        <v>3.007518796992481E-2</v>
      </c>
      <c r="N44" s="68">
        <f t="shared" si="6"/>
        <v>-0.13745672219981364</v>
      </c>
      <c r="T44" s="40"/>
    </row>
    <row r="45" spans="1:22" s="11" customFormat="1" ht="12.6" thickBot="1">
      <c r="B45" s="45" t="s">
        <v>42</v>
      </c>
      <c r="C45" s="12">
        <v>822</v>
      </c>
      <c r="D45" s="12">
        <v>411</v>
      </c>
      <c r="E45" s="12">
        <v>7120</v>
      </c>
      <c r="F45" s="46">
        <v>4503.2800000000007</v>
      </c>
      <c r="G45" s="47">
        <v>0</v>
      </c>
      <c r="H45" s="39">
        <v>5013.6099999999997</v>
      </c>
      <c r="I45" s="46">
        <v>0</v>
      </c>
      <c r="J45" s="48">
        <f>SUM(E45:I45)</f>
        <v>16636.89</v>
      </c>
      <c r="K45" s="58">
        <v>798</v>
      </c>
      <c r="L45" s="58">
        <v>19288.18</v>
      </c>
      <c r="M45" s="68">
        <f t="shared" si="5"/>
        <v>3.007518796992481E-2</v>
      </c>
      <c r="N45" s="68">
        <f t="shared" si="6"/>
        <v>-0.13745672219981364</v>
      </c>
      <c r="T45" s="40"/>
    </row>
    <row r="46" spans="1:22" ht="14.45" thickBot="1">
      <c r="B46" s="29" t="s">
        <v>43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9" thickBot="1">
      <c r="B47" s="33" t="s">
        <v>17</v>
      </c>
      <c r="C47" s="51">
        <f>C48+C57</f>
        <v>0</v>
      </c>
      <c r="D47" s="51">
        <f t="shared" ref="D47:I47" si="18">D48+D57</f>
        <v>0</v>
      </c>
      <c r="E47" s="51">
        <f t="shared" si="18"/>
        <v>0</v>
      </c>
      <c r="F47" s="51">
        <f t="shared" si="18"/>
        <v>3349.01</v>
      </c>
      <c r="G47" s="51">
        <f t="shared" si="18"/>
        <v>726.16000000000008</v>
      </c>
      <c r="H47" s="51">
        <f t="shared" si="18"/>
        <v>0</v>
      </c>
      <c r="I47" s="35">
        <f t="shared" si="18"/>
        <v>0</v>
      </c>
      <c r="J47" s="51">
        <f>SUM(E47:I47)</f>
        <v>4075.17</v>
      </c>
      <c r="K47" s="60">
        <f>K48+K57</f>
        <v>0</v>
      </c>
      <c r="L47" s="60">
        <f>L48+L57</f>
        <v>939.16</v>
      </c>
      <c r="M47" s="68" t="s">
        <v>22</v>
      </c>
      <c r="N47" s="68" t="s">
        <v>33</v>
      </c>
    </row>
    <row r="48" spans="1:22" ht="13.9" thickBot="1">
      <c r="B48" s="62" t="s">
        <v>18</v>
      </c>
      <c r="C48" s="60">
        <f>C49+C51+C53+C55</f>
        <v>0</v>
      </c>
      <c r="D48" s="60">
        <f t="shared" ref="D48:I48" si="19">D49+D51+D53+D55</f>
        <v>0</v>
      </c>
      <c r="E48" s="60">
        <f t="shared" si="19"/>
        <v>0</v>
      </c>
      <c r="F48" s="60">
        <f t="shared" si="19"/>
        <v>3349.01</v>
      </c>
      <c r="G48" s="60">
        <f t="shared" si="19"/>
        <v>726.16000000000008</v>
      </c>
      <c r="H48" s="60">
        <f t="shared" si="19"/>
        <v>0</v>
      </c>
      <c r="I48" s="60">
        <f t="shared" si="19"/>
        <v>0</v>
      </c>
      <c r="J48" s="60">
        <f t="shared" ref="J48:J59" si="20">SUM(E48:I48)</f>
        <v>4075.17</v>
      </c>
      <c r="K48" s="60">
        <f>+K49+K51+K53+K55</f>
        <v>0</v>
      </c>
      <c r="L48" s="60">
        <f>+L49+L51+L53+L55</f>
        <v>939.16</v>
      </c>
      <c r="M48" s="68" t="s">
        <v>22</v>
      </c>
      <c r="N48" s="68" t="s">
        <v>33</v>
      </c>
    </row>
    <row r="49" spans="2:20" ht="13.9" thickBot="1">
      <c r="B49" s="10" t="s">
        <v>44</v>
      </c>
      <c r="C49" s="42">
        <f>+C50</f>
        <v>0</v>
      </c>
      <c r="D49" s="42">
        <f t="shared" ref="D49:L49" si="21">+D50</f>
        <v>0</v>
      </c>
      <c r="E49" s="42">
        <f t="shared" si="21"/>
        <v>0</v>
      </c>
      <c r="F49" s="42">
        <f t="shared" si="21"/>
        <v>0</v>
      </c>
      <c r="G49" s="42">
        <f t="shared" si="21"/>
        <v>0</v>
      </c>
      <c r="H49" s="42">
        <f t="shared" si="21"/>
        <v>0</v>
      </c>
      <c r="I49" s="42">
        <f t="shared" si="21"/>
        <v>0</v>
      </c>
      <c r="J49" s="42">
        <f t="shared" si="21"/>
        <v>0</v>
      </c>
      <c r="K49" s="57">
        <f t="shared" si="21"/>
        <v>0</v>
      </c>
      <c r="L49" s="57">
        <f t="shared" si="21"/>
        <v>0</v>
      </c>
      <c r="M49" s="68" t="s">
        <v>22</v>
      </c>
      <c r="N49" s="68" t="s">
        <v>22</v>
      </c>
    </row>
    <row r="50" spans="2:20" s="40" customFormat="1" ht="12.6" thickBot="1">
      <c r="B50" s="43" t="s">
        <v>45</v>
      </c>
      <c r="C50" s="12">
        <v>0</v>
      </c>
      <c r="D50" s="12">
        <v>0</v>
      </c>
      <c r="E50" s="12">
        <v>0</v>
      </c>
      <c r="F50" s="38">
        <v>0</v>
      </c>
      <c r="G50" s="39">
        <v>0</v>
      </c>
      <c r="H50" s="38">
        <v>0</v>
      </c>
      <c r="I50" s="38">
        <v>0</v>
      </c>
      <c r="J50" s="36">
        <f t="shared" si="20"/>
        <v>0</v>
      </c>
      <c r="K50" s="58">
        <v>0</v>
      </c>
      <c r="L50" s="58">
        <v>0</v>
      </c>
      <c r="M50" s="68" t="s">
        <v>22</v>
      </c>
      <c r="N50" s="68" t="s">
        <v>22</v>
      </c>
    </row>
    <row r="51" spans="2:20" s="11" customFormat="1" ht="13.9" thickBot="1">
      <c r="B51" s="10" t="s">
        <v>46</v>
      </c>
      <c r="C51" s="36">
        <f t="shared" ref="C51:D51" si="22">C52</f>
        <v>0</v>
      </c>
      <c r="D51" s="36">
        <f t="shared" si="22"/>
        <v>0</v>
      </c>
      <c r="E51" s="36">
        <f>E52</f>
        <v>0</v>
      </c>
      <c r="F51" s="36">
        <f t="shared" ref="F51:I51" si="23">F52</f>
        <v>3349.01</v>
      </c>
      <c r="G51" s="36">
        <f t="shared" si="23"/>
        <v>726.16000000000008</v>
      </c>
      <c r="H51" s="36">
        <f t="shared" si="23"/>
        <v>0</v>
      </c>
      <c r="I51" s="36">
        <f t="shared" si="23"/>
        <v>0</v>
      </c>
      <c r="J51" s="36">
        <f t="shared" si="20"/>
        <v>4075.17</v>
      </c>
      <c r="K51" s="57">
        <f t="shared" ref="K51:L51" si="24">K52</f>
        <v>0</v>
      </c>
      <c r="L51" s="57">
        <f t="shared" si="24"/>
        <v>939.16</v>
      </c>
      <c r="M51" s="68" t="s">
        <v>22</v>
      </c>
      <c r="N51" s="68" t="s">
        <v>33</v>
      </c>
      <c r="T51" s="40"/>
    </row>
    <row r="52" spans="2:20" s="40" customFormat="1" ht="12.6" thickBot="1">
      <c r="B52" s="41" t="s">
        <v>47</v>
      </c>
      <c r="C52" s="12">
        <v>0</v>
      </c>
      <c r="D52" s="12">
        <v>0</v>
      </c>
      <c r="E52" s="12">
        <v>0</v>
      </c>
      <c r="F52" s="38">
        <v>3349.01</v>
      </c>
      <c r="G52" s="39">
        <v>726.16000000000008</v>
      </c>
      <c r="H52" s="38">
        <v>0</v>
      </c>
      <c r="I52" s="38">
        <v>0</v>
      </c>
      <c r="J52" s="36">
        <f t="shared" si="20"/>
        <v>4075.17</v>
      </c>
      <c r="K52" s="58">
        <v>0</v>
      </c>
      <c r="L52" s="58">
        <v>939.16</v>
      </c>
      <c r="M52" s="68" t="s">
        <v>22</v>
      </c>
      <c r="N52" s="68" t="s">
        <v>33</v>
      </c>
    </row>
    <row r="53" spans="2:20" s="11" customFormat="1" ht="13.9" thickBot="1">
      <c r="B53" s="10" t="s">
        <v>48</v>
      </c>
      <c r="C53" s="36">
        <f>+C54</f>
        <v>0</v>
      </c>
      <c r="D53" s="36">
        <v>0</v>
      </c>
      <c r="E53" s="36">
        <f>E54</f>
        <v>0</v>
      </c>
      <c r="F53" s="36">
        <f t="shared" ref="F53:I53" si="25">F54</f>
        <v>0</v>
      </c>
      <c r="G53" s="36">
        <f t="shared" si="25"/>
        <v>0</v>
      </c>
      <c r="H53" s="36">
        <f t="shared" si="25"/>
        <v>0</v>
      </c>
      <c r="I53" s="36">
        <f t="shared" si="25"/>
        <v>0</v>
      </c>
      <c r="J53" s="36">
        <f t="shared" si="20"/>
        <v>0</v>
      </c>
      <c r="K53" s="57">
        <f t="shared" ref="K53:L53" si="26">K54</f>
        <v>0</v>
      </c>
      <c r="L53" s="57">
        <f t="shared" si="26"/>
        <v>0</v>
      </c>
      <c r="M53" s="68" t="s">
        <v>22</v>
      </c>
      <c r="N53" s="68" t="s">
        <v>22</v>
      </c>
      <c r="T53" s="40"/>
    </row>
    <row r="54" spans="2:20" s="40" customFormat="1" ht="12.6" thickBot="1">
      <c r="B54" s="43" t="s">
        <v>49</v>
      </c>
      <c r="C54" s="12">
        <v>0</v>
      </c>
      <c r="D54" s="12">
        <v>0</v>
      </c>
      <c r="E54" s="12">
        <v>0</v>
      </c>
      <c r="F54" s="38"/>
      <c r="G54" s="39">
        <v>0</v>
      </c>
      <c r="H54" s="38"/>
      <c r="I54" s="38"/>
      <c r="J54" s="36">
        <f t="shared" si="20"/>
        <v>0</v>
      </c>
      <c r="K54" s="58">
        <v>0</v>
      </c>
      <c r="L54" s="58"/>
      <c r="M54" s="68" t="s">
        <v>22</v>
      </c>
      <c r="N54" s="68" t="s">
        <v>22</v>
      </c>
    </row>
    <row r="55" spans="2:20" s="11" customFormat="1" ht="13.9" thickBot="1">
      <c r="B55" s="10" t="s">
        <v>50</v>
      </c>
      <c r="C55" s="36">
        <f t="shared" ref="C55:D55" si="27">C56</f>
        <v>0</v>
      </c>
      <c r="D55" s="36">
        <f t="shared" si="27"/>
        <v>0</v>
      </c>
      <c r="E55" s="36">
        <f>E56</f>
        <v>0</v>
      </c>
      <c r="F55" s="36">
        <f t="shared" ref="F55:I55" si="28">F56</f>
        <v>0</v>
      </c>
      <c r="G55" s="36">
        <f t="shared" si="28"/>
        <v>0</v>
      </c>
      <c r="H55" s="36">
        <f t="shared" si="28"/>
        <v>0</v>
      </c>
      <c r="I55" s="36">
        <f t="shared" si="28"/>
        <v>0</v>
      </c>
      <c r="J55" s="36">
        <f t="shared" si="20"/>
        <v>0</v>
      </c>
      <c r="K55" s="57">
        <f t="shared" ref="K55:L55" si="29">K56</f>
        <v>0</v>
      </c>
      <c r="L55" s="57">
        <f t="shared" si="29"/>
        <v>0</v>
      </c>
      <c r="M55" s="68" t="s">
        <v>22</v>
      </c>
      <c r="N55" s="68" t="s">
        <v>22</v>
      </c>
      <c r="T55" s="40"/>
    </row>
    <row r="56" spans="2:20" s="40" customFormat="1" ht="12.6" thickBot="1">
      <c r="B56" s="43" t="s">
        <v>51</v>
      </c>
      <c r="C56" s="12">
        <v>0</v>
      </c>
      <c r="D56" s="12">
        <v>0</v>
      </c>
      <c r="E56" s="12">
        <v>0</v>
      </c>
      <c r="F56" s="38"/>
      <c r="G56" s="39">
        <v>0</v>
      </c>
      <c r="H56" s="38"/>
      <c r="I56" s="38">
        <v>0</v>
      </c>
      <c r="J56" s="36">
        <f t="shared" si="20"/>
        <v>0</v>
      </c>
      <c r="K56" s="58">
        <v>0</v>
      </c>
      <c r="L56" s="58"/>
      <c r="M56" s="68" t="s">
        <v>22</v>
      </c>
      <c r="N56" s="68" t="s">
        <v>22</v>
      </c>
      <c r="P56" s="11"/>
    </row>
    <row r="57" spans="2:20" ht="13.9" thickBot="1">
      <c r="B57" s="62" t="s">
        <v>35</v>
      </c>
      <c r="C57" s="57">
        <f>+C58</f>
        <v>0</v>
      </c>
      <c r="D57" s="57">
        <f>+D58</f>
        <v>0</v>
      </c>
      <c r="E57" s="57">
        <f t="shared" ref="E57:I58" si="30">+E58</f>
        <v>0</v>
      </c>
      <c r="F57" s="57">
        <f t="shared" si="30"/>
        <v>0</v>
      </c>
      <c r="G57" s="57">
        <f t="shared" si="30"/>
        <v>0</v>
      </c>
      <c r="H57" s="57">
        <f t="shared" si="30"/>
        <v>0</v>
      </c>
      <c r="I57" s="57">
        <f t="shared" si="30"/>
        <v>0</v>
      </c>
      <c r="J57" s="57">
        <f t="shared" si="20"/>
        <v>0</v>
      </c>
      <c r="K57" s="57">
        <f t="shared" ref="K57:L57" si="31">+K58</f>
        <v>0</v>
      </c>
      <c r="L57" s="57">
        <f t="shared" si="31"/>
        <v>0</v>
      </c>
      <c r="M57" s="68" t="s">
        <v>22</v>
      </c>
      <c r="N57" s="68" t="s">
        <v>22</v>
      </c>
    </row>
    <row r="58" spans="2:20" ht="13.9" thickBot="1">
      <c r="B58" s="10" t="s">
        <v>52</v>
      </c>
      <c r="C58" s="36">
        <f>+C59</f>
        <v>0</v>
      </c>
      <c r="D58" s="36">
        <f>+D59</f>
        <v>0</v>
      </c>
      <c r="E58" s="36">
        <f t="shared" si="30"/>
        <v>0</v>
      </c>
      <c r="F58" s="36">
        <f t="shared" si="30"/>
        <v>0</v>
      </c>
      <c r="G58" s="36">
        <f t="shared" si="30"/>
        <v>0</v>
      </c>
      <c r="H58" s="36">
        <f t="shared" si="30"/>
        <v>0</v>
      </c>
      <c r="I58" s="36">
        <f t="shared" si="30"/>
        <v>0</v>
      </c>
      <c r="J58" s="36">
        <f t="shared" si="20"/>
        <v>0</v>
      </c>
      <c r="K58" s="57">
        <f>+K59</f>
        <v>0</v>
      </c>
      <c r="L58" s="57">
        <f>+L59</f>
        <v>0</v>
      </c>
      <c r="M58" s="68" t="s">
        <v>22</v>
      </c>
      <c r="N58" s="68" t="s">
        <v>22</v>
      </c>
    </row>
    <row r="59" spans="2:20" s="11" customFormat="1" ht="12.6" thickBot="1">
      <c r="B59" s="45" t="s">
        <v>53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0"/>
        <v>0</v>
      </c>
      <c r="K59" s="61">
        <v>0</v>
      </c>
      <c r="L59" s="61">
        <v>0</v>
      </c>
      <c r="M59" s="69" t="s">
        <v>22</v>
      </c>
      <c r="N59" s="68" t="s">
        <v>22</v>
      </c>
      <c r="T59" s="40"/>
    </row>
    <row r="60" spans="2:20" ht="12">
      <c r="B60" s="17" t="s">
        <v>54</v>
      </c>
      <c r="C60" s="3"/>
      <c r="D60" s="18"/>
      <c r="E60" s="18"/>
      <c r="F60" s="3"/>
      <c r="G60" s="3"/>
      <c r="M60" s="18"/>
      <c r="N60" s="18"/>
    </row>
    <row r="61" spans="2:20">
      <c r="B61" s="1" t="s">
        <v>55</v>
      </c>
      <c r="C61" s="3"/>
      <c r="D61" s="3"/>
      <c r="E61" s="3"/>
      <c r="F61" s="3"/>
      <c r="G61" s="3"/>
    </row>
    <row r="62" spans="2:20">
      <c r="B62" s="1" t="s">
        <v>56</v>
      </c>
      <c r="C62" s="1"/>
      <c r="D62" s="1"/>
      <c r="E62" s="3"/>
      <c r="F62" s="19"/>
      <c r="G62" s="19"/>
      <c r="I62" s="52"/>
      <c r="J62" s="52"/>
    </row>
    <row r="63" spans="2:20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5">
      <c r="C70"/>
      <c r="D70"/>
      <c r="E70"/>
    </row>
    <row r="71" spans="3:10" ht="14.45">
      <c r="C71"/>
      <c r="D71"/>
      <c r="E71"/>
    </row>
    <row r="72" spans="3:10" ht="14.45">
      <c r="C72"/>
      <c r="D72"/>
      <c r="E72"/>
    </row>
    <row r="73" spans="3:10" ht="14.45">
      <c r="E73"/>
      <c r="F73"/>
      <c r="G73"/>
      <c r="H73"/>
      <c r="I73"/>
      <c r="J73"/>
    </row>
    <row r="74" spans="3:10" ht="14.45">
      <c r="E74"/>
    </row>
    <row r="75" spans="3:10" ht="14.45">
      <c r="E75"/>
    </row>
    <row r="76" spans="3:10" ht="14.45">
      <c r="C76"/>
      <c r="D76"/>
      <c r="E76"/>
    </row>
    <row r="77" spans="3:10" ht="14.45">
      <c r="C77"/>
      <c r="D77"/>
      <c r="E77"/>
    </row>
  </sheetData>
  <mergeCells count="17"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  <mergeCell ref="C16:C17"/>
    <mergeCell ref="D16:D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A12" zoomScaleNormal="100" zoomScaleSheetLayoutView="100" workbookViewId="0">
      <selection activeCell="C19" sqref="C19:D19"/>
    </sheetView>
  </sheetViews>
  <sheetFormatPr defaultColWidth="11.42578125" defaultRowHeight="11.45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ht="12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>
      <c r="B14" s="6"/>
      <c r="H14" s="2"/>
      <c r="I14" s="2"/>
      <c r="J14" s="2"/>
    </row>
    <row r="15" spans="2:10" ht="24" customHeight="1" thickBot="1">
      <c r="B15" s="71" t="s">
        <v>1</v>
      </c>
      <c r="C15" s="74" t="s">
        <v>2</v>
      </c>
      <c r="D15" s="75"/>
      <c r="E15" s="76"/>
      <c r="F15" s="77" t="s">
        <v>3</v>
      </c>
      <c r="G15" s="77" t="s">
        <v>4</v>
      </c>
      <c r="H15" s="77" t="s">
        <v>5</v>
      </c>
      <c r="I15" s="77" t="s">
        <v>6</v>
      </c>
      <c r="J15" s="77" t="s">
        <v>7</v>
      </c>
    </row>
    <row r="16" spans="2:10" ht="18.75" customHeight="1">
      <c r="B16" s="72"/>
      <c r="C16" s="77" t="s">
        <v>12</v>
      </c>
      <c r="D16" s="77" t="s">
        <v>13</v>
      </c>
      <c r="E16" s="77" t="s">
        <v>14</v>
      </c>
      <c r="F16" s="78"/>
      <c r="G16" s="78"/>
      <c r="H16" s="78"/>
      <c r="I16" s="78"/>
      <c r="J16" s="78"/>
    </row>
    <row r="17" spans="2:16" ht="27" customHeight="1" thickBot="1">
      <c r="B17" s="73"/>
      <c r="C17" s="79"/>
      <c r="D17" s="79"/>
      <c r="E17" s="79"/>
      <c r="F17" s="79"/>
      <c r="G17" s="79"/>
      <c r="H17" s="79"/>
      <c r="I17" s="79"/>
      <c r="J17" s="79"/>
    </row>
    <row r="18" spans="2:16" ht="8.25" customHeight="1" thickBot="1">
      <c r="B18" s="23"/>
      <c r="C18" s="7"/>
      <c r="D18" s="7"/>
      <c r="H18" s="2"/>
      <c r="I18" s="2"/>
      <c r="J18" s="7"/>
    </row>
    <row r="19" spans="2:16" ht="14.45" thickBot="1">
      <c r="B19" s="24" t="s">
        <v>15</v>
      </c>
      <c r="C19" s="25">
        <f t="shared" ref="C19:I19" si="0">+C22+C47</f>
        <v>102574</v>
      </c>
      <c r="D19" s="25">
        <f t="shared" si="0"/>
        <v>58521</v>
      </c>
      <c r="E19" s="25">
        <f t="shared" si="0"/>
        <v>971374.37199999974</v>
      </c>
      <c r="F19" s="25">
        <f t="shared" si="0"/>
        <v>307608.16250000009</v>
      </c>
      <c r="G19" s="25">
        <f t="shared" si="0"/>
        <v>754933.22</v>
      </c>
      <c r="H19" s="25">
        <f t="shared" si="0"/>
        <v>105405.91700000002</v>
      </c>
      <c r="I19" s="25">
        <f t="shared" si="0"/>
        <v>29858.361300000004</v>
      </c>
      <c r="J19" s="25">
        <f>SUM(E19:I19)</f>
        <v>2169180.0327999997</v>
      </c>
    </row>
    <row r="20" spans="2:16" ht="8.25" customHeight="1" thickBot="1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>
      <c r="B21" s="29" t="s">
        <v>16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15">
      <c r="B22" s="33" t="s">
        <v>17</v>
      </c>
      <c r="C22" s="34">
        <f t="shared" ref="C22:J22" si="1">+C23+C38</f>
        <v>102574</v>
      </c>
      <c r="D22" s="34">
        <f t="shared" si="1"/>
        <v>58521</v>
      </c>
      <c r="E22" s="34">
        <f t="shared" si="1"/>
        <v>971374.37199999974</v>
      </c>
      <c r="F22" s="34">
        <f t="shared" si="1"/>
        <v>307608.16250000009</v>
      </c>
      <c r="G22" s="34">
        <f t="shared" si="1"/>
        <v>754933.22</v>
      </c>
      <c r="H22" s="34">
        <f t="shared" si="1"/>
        <v>105405.91700000002</v>
      </c>
      <c r="I22" s="34">
        <f t="shared" si="1"/>
        <v>29858.361300000004</v>
      </c>
      <c r="J22" s="35">
        <f t="shared" si="1"/>
        <v>2169180.0327999997</v>
      </c>
      <c r="M22" s="19"/>
    </row>
    <row r="23" spans="2:16" ht="13.15">
      <c r="B23" s="62" t="s">
        <v>18</v>
      </c>
      <c r="C23" s="63">
        <f>C24+C28+C34+C36+C32+C26</f>
        <v>102574</v>
      </c>
      <c r="D23" s="63">
        <f t="shared" ref="D23:F23" si="2">D24+D28+D34+D36+D32+D26</f>
        <v>58521</v>
      </c>
      <c r="E23" s="63">
        <f t="shared" si="2"/>
        <v>971374.37199999974</v>
      </c>
      <c r="F23" s="63">
        <f t="shared" si="2"/>
        <v>305736.16250000009</v>
      </c>
      <c r="G23" s="63">
        <f>G24+G28+G34+G36+G32+G26</f>
        <v>754933.22</v>
      </c>
      <c r="H23" s="63">
        <f t="shared" ref="H23:I23" si="3">H24+H28+H34+H36+H32+H26</f>
        <v>105405.91700000002</v>
      </c>
      <c r="I23" s="63">
        <f t="shared" si="3"/>
        <v>29858.361300000004</v>
      </c>
      <c r="J23" s="64">
        <f t="shared" ref="J23:J43" si="4">SUM(E23:I23)</f>
        <v>2167308.0327999997</v>
      </c>
      <c r="M23" s="19"/>
    </row>
    <row r="24" spans="2:16" ht="13.15">
      <c r="B24" s="10" t="s">
        <v>19</v>
      </c>
      <c r="C24" s="36">
        <f t="shared" ref="C24:I24" si="5">C25</f>
        <v>10872</v>
      </c>
      <c r="D24" s="36">
        <f t="shared" si="5"/>
        <v>5718</v>
      </c>
      <c r="E24" s="36">
        <f t="shared" si="5"/>
        <v>27389.827000000001</v>
      </c>
      <c r="F24" s="36">
        <f t="shared" si="5"/>
        <v>5241.2299999999996</v>
      </c>
      <c r="G24" s="36">
        <f t="shared" si="5"/>
        <v>24431.86</v>
      </c>
      <c r="H24" s="36">
        <f t="shared" si="5"/>
        <v>0</v>
      </c>
      <c r="I24" s="36">
        <f t="shared" si="5"/>
        <v>0</v>
      </c>
      <c r="J24" s="36">
        <f t="shared" si="4"/>
        <v>57062.917000000001</v>
      </c>
      <c r="M24" s="19"/>
    </row>
    <row r="25" spans="2:16" s="11" customFormat="1" ht="12">
      <c r="B25" s="37" t="s">
        <v>20</v>
      </c>
      <c r="C25" s="12">
        <v>10872</v>
      </c>
      <c r="D25" s="12">
        <v>5718</v>
      </c>
      <c r="E25" s="12">
        <v>27389.827000000001</v>
      </c>
      <c r="F25" s="38">
        <v>5241.2299999999996</v>
      </c>
      <c r="G25" s="39">
        <v>24431.86</v>
      </c>
      <c r="H25" s="38">
        <v>0</v>
      </c>
      <c r="I25" s="38">
        <v>0</v>
      </c>
      <c r="J25" s="36">
        <f t="shared" si="4"/>
        <v>57062.917000000001</v>
      </c>
      <c r="P25" s="40"/>
    </row>
    <row r="26" spans="2:16" s="11" customFormat="1" ht="13.15">
      <c r="B26" s="10" t="s">
        <v>21</v>
      </c>
      <c r="C26" s="36">
        <f t="shared" ref="C26:D26" si="6">C27</f>
        <v>800</v>
      </c>
      <c r="D26" s="36">
        <f t="shared" si="6"/>
        <v>400</v>
      </c>
      <c r="E26" s="36">
        <f>E27</f>
        <v>0</v>
      </c>
      <c r="F26" s="36">
        <f>F27</f>
        <v>0</v>
      </c>
      <c r="G26" s="36">
        <f>G27</f>
        <v>84061.409999999989</v>
      </c>
      <c r="H26" s="36">
        <f>H27</f>
        <v>0</v>
      </c>
      <c r="I26" s="36">
        <f>I27</f>
        <v>0</v>
      </c>
      <c r="J26" s="36">
        <f t="shared" si="4"/>
        <v>84061.409999999989</v>
      </c>
      <c r="P26" s="40"/>
    </row>
    <row r="27" spans="2:16" s="40" customFormat="1" ht="12">
      <c r="B27" s="41" t="s">
        <v>23</v>
      </c>
      <c r="C27" s="12">
        <v>800</v>
      </c>
      <c r="D27" s="12">
        <v>400</v>
      </c>
      <c r="E27" s="39">
        <v>0</v>
      </c>
      <c r="F27" s="38"/>
      <c r="G27" s="39">
        <v>84061.409999999989</v>
      </c>
      <c r="H27" s="38">
        <v>0</v>
      </c>
      <c r="I27" s="38">
        <v>0</v>
      </c>
      <c r="J27" s="36">
        <f t="shared" si="4"/>
        <v>84061.409999999989</v>
      </c>
    </row>
    <row r="28" spans="2:16" ht="13.15">
      <c r="B28" s="10" t="s">
        <v>24</v>
      </c>
      <c r="C28" s="42">
        <f t="shared" ref="C28:I28" si="7">SUM(C29:C31)</f>
        <v>87971</v>
      </c>
      <c r="D28" s="42">
        <f t="shared" si="7"/>
        <v>50784</v>
      </c>
      <c r="E28" s="42">
        <f t="shared" si="7"/>
        <v>932323.44299999974</v>
      </c>
      <c r="F28" s="42">
        <f t="shared" si="7"/>
        <v>233159.5125000001</v>
      </c>
      <c r="G28" s="42">
        <f t="shared" si="7"/>
        <v>457440.54000000004</v>
      </c>
      <c r="H28" s="42">
        <f t="shared" si="7"/>
        <v>84665.526000000013</v>
      </c>
      <c r="I28" s="42">
        <f t="shared" si="7"/>
        <v>29858.361300000004</v>
      </c>
      <c r="J28" s="36">
        <f t="shared" si="4"/>
        <v>1737447.3828</v>
      </c>
    </row>
    <row r="29" spans="2:16" s="11" customFormat="1" ht="12">
      <c r="B29" s="43" t="s">
        <v>25</v>
      </c>
      <c r="C29" s="12">
        <v>32659</v>
      </c>
      <c r="D29" s="12">
        <v>18855</v>
      </c>
      <c r="E29" s="12">
        <v>323844.83999999997</v>
      </c>
      <c r="F29" s="38">
        <v>233159.5125000001</v>
      </c>
      <c r="G29" s="39">
        <v>457440.54000000004</v>
      </c>
      <c r="H29" s="38"/>
      <c r="I29" s="38">
        <v>29858.361300000004</v>
      </c>
      <c r="J29" s="36">
        <f t="shared" si="4"/>
        <v>1044303.2538000001</v>
      </c>
      <c r="P29" s="40"/>
    </row>
    <row r="30" spans="2:16" s="11" customFormat="1" ht="12">
      <c r="B30" s="43" t="s">
        <v>26</v>
      </c>
      <c r="C30" s="12">
        <v>55312</v>
      </c>
      <c r="D30" s="12">
        <v>31929</v>
      </c>
      <c r="E30" s="12">
        <v>608478.60299999977</v>
      </c>
      <c r="F30" s="38">
        <v>0</v>
      </c>
      <c r="G30" s="38">
        <v>0</v>
      </c>
      <c r="H30" s="38">
        <v>84665.526000000013</v>
      </c>
      <c r="I30" s="38">
        <v>0</v>
      </c>
      <c r="J30" s="36">
        <f t="shared" si="4"/>
        <v>693144.12899999972</v>
      </c>
      <c r="P30" s="40"/>
    </row>
    <row r="31" spans="2:16" s="11" customFormat="1" ht="12">
      <c r="B31" s="44" t="s">
        <v>27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15">
      <c r="B32" s="10" t="s">
        <v>28</v>
      </c>
      <c r="C32" s="36">
        <f t="shared" ref="C32:D32" si="8">C33</f>
        <v>1551</v>
      </c>
      <c r="D32" s="36">
        <f t="shared" si="8"/>
        <v>776</v>
      </c>
      <c r="E32" s="36">
        <f>E33</f>
        <v>8344.726999999999</v>
      </c>
      <c r="F32" s="36">
        <f>F33</f>
        <v>27390.969999999998</v>
      </c>
      <c r="G32" s="36">
        <f>G33</f>
        <v>64360.58</v>
      </c>
      <c r="H32" s="36">
        <f>H33</f>
        <v>0</v>
      </c>
      <c r="I32" s="36">
        <f>I33</f>
        <v>0</v>
      </c>
      <c r="J32" s="36">
        <f t="shared" si="4"/>
        <v>100096.277</v>
      </c>
      <c r="P32" s="40"/>
    </row>
    <row r="33" spans="1:18" s="11" customFormat="1" ht="12">
      <c r="A33" s="40"/>
      <c r="B33" s="43" t="s">
        <v>29</v>
      </c>
      <c r="C33" s="12">
        <v>1551</v>
      </c>
      <c r="D33" s="12">
        <v>776</v>
      </c>
      <c r="E33" s="12">
        <v>8344.726999999999</v>
      </c>
      <c r="F33" s="38">
        <v>27390.969999999998</v>
      </c>
      <c r="G33" s="39">
        <v>64360.58</v>
      </c>
      <c r="H33" s="38">
        <v>0</v>
      </c>
      <c r="I33" s="38"/>
      <c r="J33" s="36">
        <f t="shared" si="4"/>
        <v>100096.277</v>
      </c>
      <c r="P33" s="40"/>
    </row>
    <row r="34" spans="1:18" s="11" customFormat="1" ht="13.15">
      <c r="A34" s="40"/>
      <c r="B34" s="10" t="s">
        <v>30</v>
      </c>
      <c r="C34" s="36">
        <f t="shared" ref="C34:I34" si="9">C35</f>
        <v>211</v>
      </c>
      <c r="D34" s="36">
        <f t="shared" si="9"/>
        <v>152</v>
      </c>
      <c r="E34" s="36">
        <f t="shared" si="9"/>
        <v>2734.3750000000005</v>
      </c>
      <c r="F34" s="36">
        <f t="shared" si="9"/>
        <v>39263.449999999997</v>
      </c>
      <c r="G34" s="36">
        <f t="shared" si="9"/>
        <v>91675.829999999987</v>
      </c>
      <c r="H34" s="36">
        <f t="shared" si="9"/>
        <v>20740.391000000003</v>
      </c>
      <c r="I34" s="36">
        <f t="shared" si="9"/>
        <v>0</v>
      </c>
      <c r="J34" s="36">
        <f t="shared" si="4"/>
        <v>154414.04599999997</v>
      </c>
      <c r="P34" s="40"/>
    </row>
    <row r="35" spans="1:18" s="11" customFormat="1" ht="12">
      <c r="B35" s="41" t="s">
        <v>31</v>
      </c>
      <c r="C35" s="12">
        <v>211</v>
      </c>
      <c r="D35" s="12">
        <v>152</v>
      </c>
      <c r="E35" s="12">
        <v>2734.3750000000005</v>
      </c>
      <c r="F35" s="38">
        <v>39263.449999999997</v>
      </c>
      <c r="G35" s="39">
        <v>91675.829999999987</v>
      </c>
      <c r="H35" s="38">
        <v>20740.391000000003</v>
      </c>
      <c r="I35" s="38"/>
      <c r="J35" s="36">
        <f t="shared" si="4"/>
        <v>154414.04599999997</v>
      </c>
      <c r="P35" s="40"/>
    </row>
    <row r="36" spans="1:18" s="11" customFormat="1" ht="13.15">
      <c r="B36" s="10" t="s">
        <v>32</v>
      </c>
      <c r="C36" s="36">
        <f t="shared" ref="C36:D36" si="10">C37</f>
        <v>1169</v>
      </c>
      <c r="D36" s="36">
        <f t="shared" si="10"/>
        <v>691</v>
      </c>
      <c r="E36" s="36">
        <f>E37</f>
        <v>582</v>
      </c>
      <c r="F36" s="36">
        <f>F37</f>
        <v>681</v>
      </c>
      <c r="G36" s="36">
        <f>G37</f>
        <v>32963</v>
      </c>
      <c r="H36" s="36">
        <f>H37</f>
        <v>0</v>
      </c>
      <c r="I36" s="36">
        <f>I37</f>
        <v>0</v>
      </c>
      <c r="J36" s="36">
        <f t="shared" si="4"/>
        <v>34226</v>
      </c>
      <c r="P36" s="40"/>
    </row>
    <row r="37" spans="1:18" s="11" customFormat="1" ht="12">
      <c r="B37" s="43" t="s">
        <v>34</v>
      </c>
      <c r="C37" s="12">
        <v>1169</v>
      </c>
      <c r="D37" s="12">
        <v>691</v>
      </c>
      <c r="E37" s="12">
        <v>582</v>
      </c>
      <c r="F37" s="38">
        <v>681</v>
      </c>
      <c r="G37" s="39">
        <v>32963</v>
      </c>
      <c r="H37" s="38">
        <v>0</v>
      </c>
      <c r="I37" s="38">
        <v>0</v>
      </c>
      <c r="J37" s="36">
        <f t="shared" si="4"/>
        <v>34226</v>
      </c>
      <c r="P37" s="40"/>
    </row>
    <row r="38" spans="1:18" ht="13.15">
      <c r="B38" s="62" t="s">
        <v>35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1872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1872</v>
      </c>
      <c r="Q38" s="11"/>
      <c r="R38" s="11"/>
    </row>
    <row r="39" spans="1:18" ht="13.15">
      <c r="B39" s="10" t="s">
        <v>36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1872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1872</v>
      </c>
      <c r="Q39" s="11"/>
      <c r="R39" s="11"/>
    </row>
    <row r="40" spans="1:18" s="11" customFormat="1" ht="12">
      <c r="B40" s="43" t="s">
        <v>37</v>
      </c>
      <c r="C40" s="12">
        <v>0</v>
      </c>
      <c r="D40" s="12">
        <v>0</v>
      </c>
      <c r="E40" s="12">
        <v>0</v>
      </c>
      <c r="F40" s="38">
        <v>1872</v>
      </c>
      <c r="G40" s="39">
        <v>0</v>
      </c>
      <c r="H40" s="38">
        <v>0</v>
      </c>
      <c r="I40" s="38"/>
      <c r="J40" s="36">
        <f t="shared" si="4"/>
        <v>1872</v>
      </c>
      <c r="P40" s="40"/>
    </row>
    <row r="41" spans="1:18" s="11" customFormat="1" ht="13.15">
      <c r="B41" s="10" t="s">
        <v>38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>
      <c r="B42" s="43" t="s">
        <v>39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>
      <c r="B43" s="43" t="s">
        <v>40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15">
      <c r="B44" s="10" t="s">
        <v>41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>
      <c r="B45" s="45" t="s">
        <v>42</v>
      </c>
      <c r="C45" s="12"/>
      <c r="D45" s="12"/>
      <c r="E45" s="12"/>
      <c r="F45" s="46"/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5" thickBot="1">
      <c r="B46" s="29" t="s">
        <v>43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15">
      <c r="B47" s="33" t="s">
        <v>17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15">
      <c r="B48" s="62" t="s">
        <v>18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15" hidden="1">
      <c r="B49" s="10" t="s">
        <v>44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>
      <c r="B50" s="43" t="s">
        <v>45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15">
      <c r="B51" s="10" t="s">
        <v>46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>
      <c r="B52" s="41" t="s">
        <v>47</v>
      </c>
      <c r="C52" s="12">
        <v>0</v>
      </c>
      <c r="D52" s="12">
        <v>0</v>
      </c>
      <c r="E52" s="12">
        <v>0</v>
      </c>
      <c r="F52" s="38">
        <v>0</v>
      </c>
      <c r="G52" s="39"/>
      <c r="H52" s="38">
        <v>0</v>
      </c>
      <c r="I52" s="38">
        <v>0</v>
      </c>
      <c r="J52" s="51">
        <f t="shared" si="18"/>
        <v>0</v>
      </c>
    </row>
    <row r="53" spans="2:16" s="40" customFormat="1" ht="13.15" hidden="1">
      <c r="B53" s="10" t="s">
        <v>48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>
      <c r="B54" s="43" t="s">
        <v>49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15" hidden="1">
      <c r="B55" s="10" t="s">
        <v>50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>
      <c r="B56" s="43" t="s">
        <v>51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15">
      <c r="B57" s="62" t="s">
        <v>35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15">
      <c r="B58" s="10" t="s">
        <v>52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>
      <c r="B59" s="45" t="s">
        <v>53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>
      <c r="B60" s="17" t="s">
        <v>54</v>
      </c>
      <c r="C60" s="3"/>
      <c r="D60" s="18"/>
      <c r="E60" s="18"/>
      <c r="F60" s="3"/>
      <c r="G60" s="3"/>
    </row>
    <row r="61" spans="2:16">
      <c r="B61" s="1" t="s">
        <v>55</v>
      </c>
      <c r="C61" s="3"/>
      <c r="D61" s="3"/>
      <c r="E61" s="3"/>
      <c r="F61" s="3"/>
      <c r="G61" s="3"/>
    </row>
    <row r="62" spans="2:16">
      <c r="B62" s="1" t="s">
        <v>56</v>
      </c>
      <c r="C62" s="1"/>
      <c r="D62" s="1"/>
      <c r="E62" s="3"/>
      <c r="F62" s="19"/>
      <c r="G62" s="19"/>
      <c r="I62" s="52"/>
      <c r="J62" s="52"/>
    </row>
    <row r="63" spans="2:16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5">
      <c r="C70"/>
      <c r="D70"/>
      <c r="E70"/>
    </row>
    <row r="71" spans="3:10" ht="14.45">
      <c r="C71"/>
      <c r="D71"/>
      <c r="E71"/>
    </row>
    <row r="72" spans="3:10" ht="14.45">
      <c r="C72"/>
      <c r="D72"/>
      <c r="E72"/>
    </row>
    <row r="73" spans="3:10" ht="14.45">
      <c r="E73"/>
      <c r="F73"/>
      <c r="G73"/>
      <c r="H73"/>
      <c r="I73"/>
      <c r="J73"/>
    </row>
    <row r="74" spans="3:10" ht="14.45">
      <c r="E74"/>
    </row>
    <row r="75" spans="3:10" ht="14.45">
      <c r="E75"/>
    </row>
    <row r="76" spans="3:10" ht="14.45">
      <c r="C76"/>
      <c r="D76"/>
      <c r="E76"/>
    </row>
    <row r="77" spans="3:10" ht="14.4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7"/>
  <sheetViews>
    <sheetView showGridLines="0" topLeftCell="A6" zoomScaleNormal="100" zoomScaleSheetLayoutView="100" workbookViewId="0">
      <selection activeCell="C19" sqref="C19:D19"/>
    </sheetView>
  </sheetViews>
  <sheetFormatPr defaultColWidth="11.42578125" defaultRowHeight="11.45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ht="12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>
      <c r="B14" s="6"/>
      <c r="H14" s="2"/>
      <c r="I14" s="2"/>
      <c r="J14" s="2"/>
    </row>
    <row r="15" spans="2:10" ht="24" customHeight="1" thickBot="1">
      <c r="B15" s="71" t="s">
        <v>1</v>
      </c>
      <c r="C15" s="74" t="s">
        <v>2</v>
      </c>
      <c r="D15" s="75"/>
      <c r="E15" s="76"/>
      <c r="F15" s="77" t="s">
        <v>3</v>
      </c>
      <c r="G15" s="77" t="s">
        <v>4</v>
      </c>
      <c r="H15" s="77" t="s">
        <v>5</v>
      </c>
      <c r="I15" s="77" t="s">
        <v>6</v>
      </c>
      <c r="J15" s="77" t="s">
        <v>7</v>
      </c>
    </row>
    <row r="16" spans="2:10" ht="18.75" customHeight="1">
      <c r="B16" s="72"/>
      <c r="C16" s="77" t="s">
        <v>12</v>
      </c>
      <c r="D16" s="77" t="s">
        <v>13</v>
      </c>
      <c r="E16" s="77" t="s">
        <v>14</v>
      </c>
      <c r="F16" s="78"/>
      <c r="G16" s="78"/>
      <c r="H16" s="78"/>
      <c r="I16" s="78"/>
      <c r="J16" s="78"/>
    </row>
    <row r="17" spans="2:16" ht="27" customHeight="1" thickBot="1">
      <c r="B17" s="73"/>
      <c r="C17" s="79"/>
      <c r="D17" s="79"/>
      <c r="E17" s="79"/>
      <c r="F17" s="79"/>
      <c r="G17" s="79"/>
      <c r="H17" s="79"/>
      <c r="I17" s="79"/>
      <c r="J17" s="79"/>
    </row>
    <row r="18" spans="2:16" ht="8.25" customHeight="1" thickBot="1">
      <c r="B18" s="23"/>
      <c r="C18" s="7"/>
      <c r="D18" s="7"/>
      <c r="H18" s="2"/>
      <c r="I18" s="2"/>
      <c r="J18" s="7"/>
    </row>
    <row r="19" spans="2:16" ht="14.45" thickBot="1">
      <c r="B19" s="24" t="s">
        <v>15</v>
      </c>
      <c r="C19" s="25">
        <f t="shared" ref="C19:I19" si="0">+C22+C47</f>
        <v>117201</v>
      </c>
      <c r="D19" s="25">
        <f t="shared" si="0"/>
        <v>67547</v>
      </c>
      <c r="E19" s="25">
        <f t="shared" si="0"/>
        <v>1054031.7290000001</v>
      </c>
      <c r="F19" s="25">
        <f t="shared" si="0"/>
        <v>27526.495999999999</v>
      </c>
      <c r="G19" s="25">
        <f t="shared" si="0"/>
        <v>772428.62000000011</v>
      </c>
      <c r="H19" s="25">
        <f t="shared" si="0"/>
        <v>51464.013999999996</v>
      </c>
      <c r="I19" s="25">
        <f t="shared" si="0"/>
        <v>50.209999999999994</v>
      </c>
      <c r="J19" s="25">
        <f>SUM(E19:I19)</f>
        <v>1905501.0690000001</v>
      </c>
    </row>
    <row r="20" spans="2:16" ht="8.25" customHeight="1" thickBot="1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>
      <c r="B21" s="29" t="s">
        <v>16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15">
      <c r="B22" s="33" t="s">
        <v>17</v>
      </c>
      <c r="C22" s="34">
        <f t="shared" ref="C22:J22" si="1">+C23+C38</f>
        <v>117201</v>
      </c>
      <c r="D22" s="34">
        <f t="shared" si="1"/>
        <v>67547</v>
      </c>
      <c r="E22" s="34">
        <f t="shared" si="1"/>
        <v>1054031.7290000001</v>
      </c>
      <c r="F22" s="34">
        <f t="shared" si="1"/>
        <v>27526.495999999999</v>
      </c>
      <c r="G22" s="34">
        <f t="shared" si="1"/>
        <v>772428.62000000011</v>
      </c>
      <c r="H22" s="34">
        <f t="shared" si="1"/>
        <v>51464.013999999996</v>
      </c>
      <c r="I22" s="34">
        <f t="shared" si="1"/>
        <v>50.209999999999994</v>
      </c>
      <c r="J22" s="35">
        <f t="shared" si="1"/>
        <v>1905501.0690000001</v>
      </c>
      <c r="M22" s="19"/>
    </row>
    <row r="23" spans="2:16" ht="13.15">
      <c r="B23" s="62" t="s">
        <v>18</v>
      </c>
      <c r="C23" s="63">
        <f>C24+C28+C34+C36+C32+C26</f>
        <v>117201</v>
      </c>
      <c r="D23" s="63">
        <f t="shared" ref="D23:F23" si="2">D24+D28+D34+D36+D32+D26</f>
        <v>67547</v>
      </c>
      <c r="E23" s="63">
        <f t="shared" si="2"/>
        <v>1054031.7290000001</v>
      </c>
      <c r="F23" s="63">
        <f t="shared" si="2"/>
        <v>27526.495999999999</v>
      </c>
      <c r="G23" s="63">
        <f>G24+G28+G34+G36+G32+G26</f>
        <v>772428.62000000011</v>
      </c>
      <c r="H23" s="63">
        <f t="shared" ref="H23:I23" si="3">H24+H28+H34+H36+H32+H26</f>
        <v>51464.013999999996</v>
      </c>
      <c r="I23" s="63">
        <f t="shared" si="3"/>
        <v>50.209999999999994</v>
      </c>
      <c r="J23" s="64">
        <f t="shared" ref="J23:J43" si="4">SUM(E23:I23)</f>
        <v>1905501.0690000001</v>
      </c>
      <c r="M23" s="19"/>
    </row>
    <row r="24" spans="2:16" ht="13.15">
      <c r="B24" s="10" t="s">
        <v>19</v>
      </c>
      <c r="C24" s="36">
        <f t="shared" ref="C24:I24" si="5">C25</f>
        <v>11376</v>
      </c>
      <c r="D24" s="36">
        <f t="shared" si="5"/>
        <v>5959</v>
      </c>
      <c r="E24" s="36">
        <f t="shared" si="5"/>
        <v>135423.50699999998</v>
      </c>
      <c r="F24" s="36">
        <f t="shared" si="5"/>
        <v>0</v>
      </c>
      <c r="G24" s="36">
        <f t="shared" si="5"/>
        <v>0</v>
      </c>
      <c r="H24" s="36">
        <f t="shared" si="5"/>
        <v>7436.7489999999998</v>
      </c>
      <c r="I24" s="36">
        <f t="shared" si="5"/>
        <v>0</v>
      </c>
      <c r="J24" s="36">
        <f t="shared" si="4"/>
        <v>142860.25599999999</v>
      </c>
      <c r="M24" s="19"/>
    </row>
    <row r="25" spans="2:16" s="11" customFormat="1" ht="12">
      <c r="B25" s="37" t="s">
        <v>20</v>
      </c>
      <c r="C25" s="12">
        <v>11376</v>
      </c>
      <c r="D25" s="12">
        <v>5959</v>
      </c>
      <c r="E25" s="12">
        <v>135423.50699999998</v>
      </c>
      <c r="F25" s="38"/>
      <c r="G25" s="39">
        <v>0</v>
      </c>
      <c r="H25" s="38">
        <v>7436.7489999999998</v>
      </c>
      <c r="I25" s="38">
        <v>0</v>
      </c>
      <c r="J25" s="36">
        <f t="shared" si="4"/>
        <v>142860.25599999999</v>
      </c>
      <c r="P25" s="40"/>
    </row>
    <row r="26" spans="2:16" s="11" customFormat="1" ht="13.15">
      <c r="B26" s="10" t="s">
        <v>21</v>
      </c>
      <c r="C26" s="36">
        <f t="shared" ref="C26:D26" si="6">C27</f>
        <v>40</v>
      </c>
      <c r="D26" s="36">
        <f t="shared" si="6"/>
        <v>20</v>
      </c>
      <c r="E26" s="36">
        <f>E27</f>
        <v>488.25</v>
      </c>
      <c r="F26" s="36">
        <f>F27</f>
        <v>97.98</v>
      </c>
      <c r="G26" s="36">
        <f>G27</f>
        <v>210641.32</v>
      </c>
      <c r="H26" s="36">
        <f>H27</f>
        <v>0</v>
      </c>
      <c r="I26" s="36">
        <f>I27</f>
        <v>0</v>
      </c>
      <c r="J26" s="36">
        <f t="shared" si="4"/>
        <v>211227.55000000002</v>
      </c>
      <c r="P26" s="40"/>
    </row>
    <row r="27" spans="2:16" s="40" customFormat="1" ht="12">
      <c r="B27" s="41" t="s">
        <v>23</v>
      </c>
      <c r="C27" s="12">
        <v>40</v>
      </c>
      <c r="D27" s="12">
        <v>20</v>
      </c>
      <c r="E27" s="39">
        <v>488.25</v>
      </c>
      <c r="F27" s="38">
        <v>97.98</v>
      </c>
      <c r="G27" s="39">
        <v>210641.32</v>
      </c>
      <c r="H27" s="38"/>
      <c r="I27" s="38">
        <v>0</v>
      </c>
      <c r="J27" s="36">
        <f t="shared" si="4"/>
        <v>211227.55000000002</v>
      </c>
    </row>
    <row r="28" spans="2:16" ht="13.15">
      <c r="B28" s="10" t="s">
        <v>24</v>
      </c>
      <c r="C28" s="42">
        <f t="shared" ref="C28:I28" si="7">SUM(C29:C31)</f>
        <v>101026</v>
      </c>
      <c r="D28" s="42">
        <f t="shared" si="7"/>
        <v>58726</v>
      </c>
      <c r="E28" s="42">
        <f t="shared" si="7"/>
        <v>885568.76699999999</v>
      </c>
      <c r="F28" s="42">
        <f t="shared" si="7"/>
        <v>268.60000000000002</v>
      </c>
      <c r="G28" s="42">
        <f t="shared" si="7"/>
        <v>239771.97999999998</v>
      </c>
      <c r="H28" s="42">
        <f t="shared" si="7"/>
        <v>44027.264999999999</v>
      </c>
      <c r="I28" s="42">
        <f t="shared" si="7"/>
        <v>50.209999999999994</v>
      </c>
      <c r="J28" s="36">
        <f t="shared" si="4"/>
        <v>1169686.8219999999</v>
      </c>
    </row>
    <row r="29" spans="2:16" s="11" customFormat="1" ht="12">
      <c r="B29" s="43" t="s">
        <v>25</v>
      </c>
      <c r="C29" s="12">
        <v>41153</v>
      </c>
      <c r="D29" s="12">
        <v>23746</v>
      </c>
      <c r="E29" s="12">
        <v>287830.02999999997</v>
      </c>
      <c r="F29" s="38">
        <v>268.60000000000002</v>
      </c>
      <c r="G29" s="39"/>
      <c r="H29" s="38">
        <v>44027.264999999999</v>
      </c>
      <c r="I29" s="38">
        <v>50.209999999999994</v>
      </c>
      <c r="J29" s="36">
        <f t="shared" si="4"/>
        <v>332176.10499999998</v>
      </c>
      <c r="P29" s="40"/>
    </row>
    <row r="30" spans="2:16" s="11" customFormat="1" ht="12">
      <c r="B30" s="43" t="s">
        <v>26</v>
      </c>
      <c r="C30" s="12">
        <v>59873</v>
      </c>
      <c r="D30" s="12">
        <v>34980</v>
      </c>
      <c r="E30" s="12">
        <v>597738.73700000008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597738.73700000008</v>
      </c>
      <c r="P30" s="40"/>
    </row>
    <row r="31" spans="2:16" s="11" customFormat="1" ht="12">
      <c r="B31" s="44" t="s">
        <v>27</v>
      </c>
      <c r="C31" s="12">
        <v>0</v>
      </c>
      <c r="D31" s="12">
        <v>0</v>
      </c>
      <c r="E31" s="12">
        <v>0</v>
      </c>
      <c r="F31" s="38">
        <v>0</v>
      </c>
      <c r="G31" s="39">
        <v>239771.97999999998</v>
      </c>
      <c r="H31" s="38">
        <v>0</v>
      </c>
      <c r="I31" s="38">
        <v>0</v>
      </c>
      <c r="J31" s="36">
        <f t="shared" si="4"/>
        <v>239771.97999999998</v>
      </c>
      <c r="P31" s="40"/>
    </row>
    <row r="32" spans="2:16" s="11" customFormat="1" ht="13.15">
      <c r="B32" s="10" t="s">
        <v>28</v>
      </c>
      <c r="C32" s="36">
        <f t="shared" ref="C32:D32" si="8">C33</f>
        <v>2858</v>
      </c>
      <c r="D32" s="36">
        <f t="shared" si="8"/>
        <v>1438</v>
      </c>
      <c r="E32" s="36">
        <f>E33</f>
        <v>22944.075000000001</v>
      </c>
      <c r="F32" s="36">
        <f>F33</f>
        <v>26654.142</v>
      </c>
      <c r="G32" s="36">
        <f>G33</f>
        <v>85080.51</v>
      </c>
      <c r="H32" s="36">
        <f>H33</f>
        <v>0</v>
      </c>
      <c r="I32" s="36">
        <f>I33</f>
        <v>0</v>
      </c>
      <c r="J32" s="36">
        <f t="shared" si="4"/>
        <v>134678.72700000001</v>
      </c>
      <c r="P32" s="40"/>
    </row>
    <row r="33" spans="1:18" s="11" customFormat="1" ht="12">
      <c r="A33" s="40"/>
      <c r="B33" s="43" t="s">
        <v>29</v>
      </c>
      <c r="C33" s="12">
        <v>2858</v>
      </c>
      <c r="D33" s="12">
        <v>1438</v>
      </c>
      <c r="E33" s="12">
        <v>22944.075000000001</v>
      </c>
      <c r="F33" s="38">
        <v>26654.142</v>
      </c>
      <c r="G33" s="39">
        <v>85080.51</v>
      </c>
      <c r="H33" s="38">
        <v>0</v>
      </c>
      <c r="I33" s="38">
        <v>0</v>
      </c>
      <c r="J33" s="36">
        <f t="shared" si="4"/>
        <v>134678.72700000001</v>
      </c>
      <c r="P33" s="40"/>
    </row>
    <row r="34" spans="1:18" s="11" customFormat="1" ht="13.15">
      <c r="A34" s="40"/>
      <c r="B34" s="10" t="s">
        <v>30</v>
      </c>
      <c r="C34" s="36">
        <f t="shared" ref="C34:I34" si="9">C35</f>
        <v>113</v>
      </c>
      <c r="D34" s="36">
        <f t="shared" si="9"/>
        <v>98</v>
      </c>
      <c r="E34" s="36">
        <f t="shared" si="9"/>
        <v>2057.13</v>
      </c>
      <c r="F34" s="36">
        <f t="shared" si="9"/>
        <v>500.774</v>
      </c>
      <c r="G34" s="36">
        <f t="shared" si="9"/>
        <v>236934.81000000003</v>
      </c>
      <c r="H34" s="36">
        <f t="shared" si="9"/>
        <v>0</v>
      </c>
      <c r="I34" s="36">
        <f t="shared" si="9"/>
        <v>0</v>
      </c>
      <c r="J34" s="36">
        <f t="shared" si="4"/>
        <v>239492.71400000004</v>
      </c>
      <c r="P34" s="40"/>
    </row>
    <row r="35" spans="1:18" s="11" customFormat="1" ht="12">
      <c r="B35" s="41" t="s">
        <v>31</v>
      </c>
      <c r="C35" s="12">
        <v>113</v>
      </c>
      <c r="D35" s="12">
        <v>98</v>
      </c>
      <c r="E35" s="12">
        <v>2057.13</v>
      </c>
      <c r="F35" s="38">
        <v>500.774</v>
      </c>
      <c r="G35" s="39">
        <v>236934.81000000003</v>
      </c>
      <c r="H35" s="38">
        <v>0</v>
      </c>
      <c r="I35" s="38">
        <v>0</v>
      </c>
      <c r="J35" s="36">
        <f t="shared" si="4"/>
        <v>239492.71400000004</v>
      </c>
      <c r="P35" s="40"/>
    </row>
    <row r="36" spans="1:18" s="11" customFormat="1" ht="13.15">
      <c r="B36" s="10" t="s">
        <v>32</v>
      </c>
      <c r="C36" s="36">
        <f t="shared" ref="C36:D36" si="10">C37</f>
        <v>1788</v>
      </c>
      <c r="D36" s="36">
        <f t="shared" si="10"/>
        <v>1306</v>
      </c>
      <c r="E36" s="36">
        <f>E37</f>
        <v>7550</v>
      </c>
      <c r="F36" s="36">
        <f>F37</f>
        <v>5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7555</v>
      </c>
      <c r="P36" s="40"/>
    </row>
    <row r="37" spans="1:18" s="11" customFormat="1" ht="12">
      <c r="B37" s="43" t="s">
        <v>34</v>
      </c>
      <c r="C37" s="12">
        <v>1788</v>
      </c>
      <c r="D37" s="12">
        <v>1306</v>
      </c>
      <c r="E37" s="12">
        <v>7550</v>
      </c>
      <c r="F37" s="38">
        <v>5</v>
      </c>
      <c r="G37" s="39"/>
      <c r="H37" s="38"/>
      <c r="I37" s="38">
        <v>0</v>
      </c>
      <c r="J37" s="36">
        <f t="shared" si="4"/>
        <v>7555</v>
      </c>
      <c r="P37" s="40"/>
    </row>
    <row r="38" spans="1:18" ht="13.15">
      <c r="B38" s="62" t="s">
        <v>35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15">
      <c r="B39" s="10" t="s">
        <v>36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>
      <c r="B40" s="43" t="s">
        <v>37</v>
      </c>
      <c r="C40" s="12">
        <v>0</v>
      </c>
      <c r="D40" s="12">
        <v>0</v>
      </c>
      <c r="E40" s="12">
        <v>0</v>
      </c>
      <c r="F40" s="38"/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15">
      <c r="B41" s="10" t="s">
        <v>38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>
      <c r="B42" s="43" t="s">
        <v>39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>
      <c r="B43" s="43" t="s">
        <v>40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15">
      <c r="B44" s="10" t="s">
        <v>41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>
      <c r="B45" s="45" t="s">
        <v>42</v>
      </c>
      <c r="C45" s="12"/>
      <c r="D45" s="12"/>
      <c r="E45" s="12"/>
      <c r="F45" s="46"/>
      <c r="G45" s="47">
        <v>0</v>
      </c>
      <c r="H45" s="39"/>
      <c r="I45" s="46">
        <v>0</v>
      </c>
      <c r="J45" s="48">
        <f>SUM(E45:I45)</f>
        <v>0</v>
      </c>
      <c r="P45" s="40"/>
    </row>
    <row r="46" spans="1:18" ht="14.45" thickBot="1">
      <c r="B46" s="29" t="s">
        <v>43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15">
      <c r="B47" s="33" t="s">
        <v>17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15">
      <c r="B48" s="62" t="s">
        <v>18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15">
      <c r="B49" s="10" t="s">
        <v>44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>
      <c r="B50" s="43" t="s">
        <v>45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15">
      <c r="B51" s="10" t="s">
        <v>46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>
      <c r="B52" s="41" t="s">
        <v>47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15">
      <c r="B53" s="10" t="s">
        <v>48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>
      <c r="B54" s="43" t="s">
        <v>49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/>
      <c r="J54" s="51">
        <f>SUM(E54:I54)</f>
        <v>0</v>
      </c>
    </row>
    <row r="55" spans="2:16" s="40" customFormat="1" ht="13.15">
      <c r="B55" s="10" t="s">
        <v>50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>
      <c r="B56" s="43" t="s">
        <v>51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15">
      <c r="B57" s="62" t="s">
        <v>35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15">
      <c r="B58" s="10" t="s">
        <v>52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>
      <c r="B59" s="45" t="s">
        <v>53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>
      <c r="B60" s="17" t="s">
        <v>54</v>
      </c>
      <c r="C60" s="3"/>
      <c r="D60" s="18"/>
      <c r="E60" s="18"/>
      <c r="F60" s="3"/>
      <c r="G60" s="3"/>
    </row>
    <row r="61" spans="2:16">
      <c r="B61" s="1" t="s">
        <v>55</v>
      </c>
      <c r="C61" s="3"/>
      <c r="D61" s="3"/>
      <c r="E61" s="3"/>
      <c r="F61" s="3"/>
      <c r="G61" s="3"/>
    </row>
    <row r="62" spans="2:16">
      <c r="B62" s="1" t="s">
        <v>56</v>
      </c>
      <c r="C62" s="1"/>
      <c r="D62" s="1"/>
      <c r="E62" s="3"/>
      <c r="F62" s="19"/>
      <c r="G62" s="19"/>
      <c r="I62" s="52"/>
      <c r="J62" s="52"/>
    </row>
    <row r="63" spans="2:16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5">
      <c r="C70"/>
      <c r="D70"/>
      <c r="E70"/>
    </row>
    <row r="71" spans="3:10" ht="14.45">
      <c r="C71"/>
      <c r="D71"/>
      <c r="E71"/>
    </row>
    <row r="72" spans="3:10" ht="14.45">
      <c r="C72"/>
      <c r="D72"/>
      <c r="E72"/>
    </row>
    <row r="73" spans="3:10" ht="14.45">
      <c r="E73"/>
      <c r="F73"/>
      <c r="G73"/>
      <c r="H73"/>
      <c r="I73"/>
      <c r="J73"/>
    </row>
    <row r="74" spans="3:10" ht="14.45">
      <c r="E74"/>
    </row>
    <row r="75" spans="3:10" ht="14.45">
      <c r="E75"/>
    </row>
    <row r="76" spans="3:10" ht="14.45">
      <c r="C76"/>
      <c r="D76"/>
      <c r="E76"/>
    </row>
    <row r="77" spans="3:10" ht="14.4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topLeftCell="A6" zoomScaleNormal="100" zoomScaleSheetLayoutView="100" workbookViewId="0">
      <selection activeCell="B25" sqref="B25:D25"/>
    </sheetView>
  </sheetViews>
  <sheetFormatPr defaultColWidth="11.42578125" defaultRowHeight="11.45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ht="12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>
      <c r="B14" s="6"/>
      <c r="H14" s="2"/>
      <c r="I14" s="2"/>
      <c r="J14" s="2"/>
    </row>
    <row r="15" spans="2:10" ht="24" customHeight="1" thickBot="1">
      <c r="B15" s="71" t="s">
        <v>1</v>
      </c>
      <c r="C15" s="74" t="s">
        <v>2</v>
      </c>
      <c r="D15" s="75"/>
      <c r="E15" s="76"/>
      <c r="F15" s="77" t="s">
        <v>3</v>
      </c>
      <c r="G15" s="77" t="s">
        <v>4</v>
      </c>
      <c r="H15" s="77" t="s">
        <v>5</v>
      </c>
      <c r="I15" s="77" t="s">
        <v>6</v>
      </c>
      <c r="J15" s="77" t="s">
        <v>7</v>
      </c>
    </row>
    <row r="16" spans="2:10" ht="18.75" customHeight="1">
      <c r="B16" s="72"/>
      <c r="C16" s="77" t="s">
        <v>12</v>
      </c>
      <c r="D16" s="77" t="s">
        <v>13</v>
      </c>
      <c r="E16" s="77" t="s">
        <v>14</v>
      </c>
      <c r="F16" s="78"/>
      <c r="G16" s="78"/>
      <c r="H16" s="78"/>
      <c r="I16" s="78"/>
      <c r="J16" s="78"/>
    </row>
    <row r="17" spans="2:16" ht="27" customHeight="1" thickBot="1">
      <c r="B17" s="73"/>
      <c r="C17" s="79"/>
      <c r="D17" s="79"/>
      <c r="E17" s="79"/>
      <c r="F17" s="79"/>
      <c r="G17" s="79"/>
      <c r="H17" s="79"/>
      <c r="I17" s="79"/>
      <c r="J17" s="79"/>
    </row>
    <row r="18" spans="2:16" ht="8.25" customHeight="1" thickBot="1">
      <c r="B18" s="23"/>
      <c r="C18" s="7"/>
      <c r="D18" s="7"/>
      <c r="H18" s="2"/>
      <c r="I18" s="2"/>
      <c r="J18" s="7"/>
    </row>
    <row r="19" spans="2:16" ht="14.45" thickBot="1">
      <c r="B19" s="24" t="s">
        <v>15</v>
      </c>
      <c r="C19" s="25">
        <f t="shared" ref="C19:I19" si="0">+C22+C47</f>
        <v>51479</v>
      </c>
      <c r="D19" s="25">
        <f t="shared" si="0"/>
        <v>29747</v>
      </c>
      <c r="E19" s="25">
        <f t="shared" si="0"/>
        <v>506930.99700000009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39.909999999999997</v>
      </c>
      <c r="J19" s="25">
        <f>SUM(E19:I19)</f>
        <v>506970.90700000006</v>
      </c>
    </row>
    <row r="20" spans="2:16" ht="8.25" customHeight="1" thickBot="1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>
      <c r="B21" s="29" t="s">
        <v>16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15">
      <c r="B22" s="33" t="s">
        <v>17</v>
      </c>
      <c r="C22" s="34">
        <f t="shared" ref="C22:J22" si="1">+C23+C38</f>
        <v>51479</v>
      </c>
      <c r="D22" s="34">
        <f t="shared" si="1"/>
        <v>29747</v>
      </c>
      <c r="E22" s="34">
        <f t="shared" si="1"/>
        <v>506930.99700000009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39.909999999999997</v>
      </c>
      <c r="J22" s="35">
        <f t="shared" si="1"/>
        <v>506970.90700000006</v>
      </c>
      <c r="M22" s="19"/>
    </row>
    <row r="23" spans="2:16" ht="13.15">
      <c r="B23" s="62" t="s">
        <v>18</v>
      </c>
      <c r="C23" s="63">
        <f>C24+C28+C34+C36+C32+C26</f>
        <v>51479</v>
      </c>
      <c r="D23" s="63">
        <f t="shared" ref="D23:F23" si="2">D24+D28+D34+D36+D32+D26</f>
        <v>29747</v>
      </c>
      <c r="E23" s="63">
        <f t="shared" si="2"/>
        <v>506930.99700000009</v>
      </c>
      <c r="F23" s="63">
        <f t="shared" si="2"/>
        <v>0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39.909999999999997</v>
      </c>
      <c r="J23" s="64">
        <f t="shared" ref="J23:J43" si="4">SUM(E23:I23)</f>
        <v>506970.90700000006</v>
      </c>
      <c r="M23" s="19"/>
    </row>
    <row r="24" spans="2:16" ht="13.15">
      <c r="B24" s="10" t="s">
        <v>19</v>
      </c>
      <c r="C24" s="36">
        <f t="shared" ref="C24:I24" si="5">C25</f>
        <v>31</v>
      </c>
      <c r="D24" s="36">
        <f t="shared" si="5"/>
        <v>16</v>
      </c>
      <c r="E24" s="36">
        <f t="shared" si="5"/>
        <v>329.59300000000002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329.59300000000002</v>
      </c>
      <c r="M24" s="19"/>
    </row>
    <row r="25" spans="2:16" s="11" customFormat="1" ht="12">
      <c r="B25" s="37" t="s">
        <v>20</v>
      </c>
      <c r="C25" s="12">
        <v>31</v>
      </c>
      <c r="D25" s="12">
        <v>16</v>
      </c>
      <c r="E25" s="12">
        <v>329.59300000000002</v>
      </c>
      <c r="F25" s="38"/>
      <c r="G25" s="39">
        <v>0</v>
      </c>
      <c r="H25" s="38">
        <v>0</v>
      </c>
      <c r="I25" s="38">
        <v>0</v>
      </c>
      <c r="J25" s="36">
        <f t="shared" si="4"/>
        <v>329.59300000000002</v>
      </c>
      <c r="P25" s="40"/>
    </row>
    <row r="26" spans="2:16" s="11" customFormat="1" ht="13.15">
      <c r="B26" s="10" t="s">
        <v>21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>
      <c r="B27" s="41" t="s">
        <v>23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3.15">
      <c r="B28" s="10" t="s">
        <v>24</v>
      </c>
      <c r="C28" s="42">
        <f t="shared" ref="C28:I28" si="7">SUM(C29:C31)</f>
        <v>51448</v>
      </c>
      <c r="D28" s="42">
        <f t="shared" si="7"/>
        <v>29731</v>
      </c>
      <c r="E28" s="42">
        <f t="shared" si="7"/>
        <v>506601.4040000001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39.909999999999997</v>
      </c>
      <c r="J28" s="36">
        <f t="shared" si="4"/>
        <v>506641.31400000007</v>
      </c>
    </row>
    <row r="29" spans="2:16" s="11" customFormat="1" ht="12">
      <c r="B29" s="43" t="s">
        <v>25</v>
      </c>
      <c r="C29" s="12">
        <v>19113</v>
      </c>
      <c r="D29" s="12">
        <v>11000</v>
      </c>
      <c r="E29" s="12">
        <v>141934.20000000004</v>
      </c>
      <c r="F29" s="38">
        <v>0</v>
      </c>
      <c r="G29" s="39">
        <v>0</v>
      </c>
      <c r="H29" s="38">
        <v>0</v>
      </c>
      <c r="I29" s="38">
        <v>39.909999999999997</v>
      </c>
      <c r="J29" s="36">
        <f t="shared" si="4"/>
        <v>141974.11000000004</v>
      </c>
      <c r="P29" s="40"/>
    </row>
    <row r="30" spans="2:16" s="11" customFormat="1" ht="12">
      <c r="B30" s="43" t="s">
        <v>26</v>
      </c>
      <c r="C30" s="12">
        <v>32335</v>
      </c>
      <c r="D30" s="12">
        <v>18731</v>
      </c>
      <c r="E30" s="12">
        <v>364667.20400000003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364667.20400000003</v>
      </c>
      <c r="P30" s="40"/>
    </row>
    <row r="31" spans="2:16" s="11" customFormat="1" ht="12">
      <c r="B31" s="44" t="s">
        <v>27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15">
      <c r="B32" s="10" t="s">
        <v>28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ht="12">
      <c r="A33" s="40"/>
      <c r="B33" s="43" t="s">
        <v>29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3.15">
      <c r="A34" s="40"/>
      <c r="B34" s="10" t="s">
        <v>30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ht="12">
      <c r="B35" s="41" t="s">
        <v>31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3.15">
      <c r="B36" s="10" t="s">
        <v>32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>
      <c r="B37" s="43" t="s">
        <v>34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3.15">
      <c r="B38" s="62" t="s">
        <v>35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15">
      <c r="B39" s="10" t="s">
        <v>36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>
      <c r="B40" s="43" t="s">
        <v>37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15">
      <c r="B41" s="10" t="s">
        <v>38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>
      <c r="B42" s="43" t="s">
        <v>39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>
      <c r="B43" s="43" t="s">
        <v>40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15">
      <c r="B44" s="10" t="s">
        <v>41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>
      <c r="B45" s="45" t="s">
        <v>42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5" thickBot="1">
      <c r="B46" s="29" t="s">
        <v>43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15">
      <c r="B47" s="33" t="s">
        <v>17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15">
      <c r="B48" s="62" t="s">
        <v>18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15">
      <c r="B49" s="10" t="s">
        <v>44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>
      <c r="B50" s="43" t="s">
        <v>45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15">
      <c r="B51" s="10" t="s">
        <v>46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>
      <c r="B52" s="41" t="s">
        <v>47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15">
      <c r="B53" s="10" t="s">
        <v>48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>
      <c r="B54" s="43" t="s">
        <v>49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15">
      <c r="B55" s="10" t="s">
        <v>50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>
      <c r="B56" s="43" t="s">
        <v>51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15">
      <c r="B57" s="62" t="s">
        <v>35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15">
      <c r="B58" s="10" t="s">
        <v>52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>
      <c r="B59" s="45" t="s">
        <v>53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>
      <c r="B60" s="17" t="s">
        <v>54</v>
      </c>
      <c r="C60" s="3"/>
      <c r="D60" s="18"/>
      <c r="E60" s="18"/>
      <c r="F60" s="3"/>
      <c r="G60" s="3"/>
    </row>
    <row r="61" spans="2:16">
      <c r="B61" s="1" t="s">
        <v>55</v>
      </c>
      <c r="C61" s="3"/>
      <c r="D61" s="3"/>
      <c r="E61" s="3"/>
      <c r="F61" s="3"/>
      <c r="G61" s="3"/>
    </row>
    <row r="62" spans="2:16">
      <c r="B62" s="1" t="s">
        <v>56</v>
      </c>
      <c r="C62" s="1"/>
      <c r="D62" s="1"/>
      <c r="E62" s="3"/>
      <c r="F62" s="19"/>
      <c r="G62" s="19"/>
      <c r="I62" s="52"/>
      <c r="J62" s="52"/>
    </row>
    <row r="63" spans="2:16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5">
      <c r="C70"/>
      <c r="D70"/>
      <c r="E70"/>
    </row>
    <row r="71" spans="3:10" ht="14.45">
      <c r="C71"/>
      <c r="D71"/>
      <c r="E71"/>
    </row>
    <row r="72" spans="3:10" ht="14.45">
      <c r="C72"/>
      <c r="D72"/>
      <c r="E72"/>
    </row>
    <row r="73" spans="3:10" ht="14.45">
      <c r="E73"/>
      <c r="F73"/>
      <c r="G73"/>
      <c r="H73"/>
      <c r="I73"/>
      <c r="J73"/>
    </row>
    <row r="74" spans="3:10" ht="14.45">
      <c r="E74"/>
    </row>
    <row r="75" spans="3:10" ht="14.45">
      <c r="E75"/>
    </row>
    <row r="76" spans="3:10" ht="14.45">
      <c r="C76"/>
      <c r="D76"/>
      <c r="E76"/>
    </row>
    <row r="77" spans="3:10" ht="14.4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topLeftCell="A12" zoomScale="110" zoomScaleNormal="110" zoomScaleSheetLayoutView="100" workbookViewId="0">
      <selection activeCell="C19" sqref="C19:D19"/>
    </sheetView>
  </sheetViews>
  <sheetFormatPr defaultColWidth="11.42578125" defaultRowHeight="11.45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ht="12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>
      <c r="B14" s="6"/>
      <c r="H14" s="2"/>
      <c r="I14" s="2"/>
      <c r="J14" s="2"/>
    </row>
    <row r="15" spans="2:10" ht="24" customHeight="1" thickBot="1">
      <c r="B15" s="71" t="s">
        <v>1</v>
      </c>
      <c r="C15" s="74" t="s">
        <v>2</v>
      </c>
      <c r="D15" s="75"/>
      <c r="E15" s="76"/>
      <c r="F15" s="77" t="s">
        <v>3</v>
      </c>
      <c r="G15" s="77" t="s">
        <v>4</v>
      </c>
      <c r="H15" s="77" t="s">
        <v>5</v>
      </c>
      <c r="I15" s="77" t="s">
        <v>6</v>
      </c>
      <c r="J15" s="77" t="s">
        <v>7</v>
      </c>
    </row>
    <row r="16" spans="2:10" ht="18.75" customHeight="1">
      <c r="B16" s="72"/>
      <c r="C16" s="77" t="s">
        <v>12</v>
      </c>
      <c r="D16" s="77" t="s">
        <v>13</v>
      </c>
      <c r="E16" s="77" t="s">
        <v>14</v>
      </c>
      <c r="F16" s="78"/>
      <c r="G16" s="78"/>
      <c r="H16" s="78"/>
      <c r="I16" s="78"/>
      <c r="J16" s="78"/>
    </row>
    <row r="17" spans="2:16" ht="27" customHeight="1" thickBot="1">
      <c r="B17" s="73"/>
      <c r="C17" s="79"/>
      <c r="D17" s="79"/>
      <c r="E17" s="79"/>
      <c r="F17" s="79"/>
      <c r="G17" s="79"/>
      <c r="H17" s="79"/>
      <c r="I17" s="79"/>
      <c r="J17" s="79"/>
    </row>
    <row r="18" spans="2:16" ht="8.25" customHeight="1" thickBot="1">
      <c r="B18" s="23"/>
      <c r="C18" s="7"/>
      <c r="D18" s="7"/>
      <c r="H18" s="2"/>
      <c r="I18" s="2"/>
      <c r="J18" s="7"/>
    </row>
    <row r="19" spans="2:16" ht="14.45" thickBot="1">
      <c r="B19" s="24" t="s">
        <v>15</v>
      </c>
      <c r="C19" s="25">
        <f t="shared" ref="C19:I19" si="0">+C22+C47</f>
        <v>17155</v>
      </c>
      <c r="D19" s="25">
        <f t="shared" si="0"/>
        <v>8915</v>
      </c>
      <c r="E19" s="25">
        <f t="shared" si="0"/>
        <v>54889.041000000005</v>
      </c>
      <c r="F19" s="25">
        <f t="shared" si="0"/>
        <v>201.76000000000002</v>
      </c>
      <c r="G19" s="25">
        <f t="shared" si="0"/>
        <v>0</v>
      </c>
      <c r="H19" s="25">
        <f t="shared" si="0"/>
        <v>0</v>
      </c>
      <c r="I19" s="25">
        <f t="shared" si="0"/>
        <v>49.47</v>
      </c>
      <c r="J19" s="25">
        <f>SUM(E19:I19)</f>
        <v>55140.271000000008</v>
      </c>
    </row>
    <row r="20" spans="2:16" ht="8.25" customHeight="1" thickBot="1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>
      <c r="B21" s="29" t="s">
        <v>16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15">
      <c r="B22" s="33" t="s">
        <v>17</v>
      </c>
      <c r="C22" s="34">
        <f t="shared" ref="C22:J22" si="1">+C23+C38</f>
        <v>17155</v>
      </c>
      <c r="D22" s="34">
        <f t="shared" si="1"/>
        <v>8915</v>
      </c>
      <c r="E22" s="34">
        <f t="shared" si="1"/>
        <v>54889.041000000005</v>
      </c>
      <c r="F22" s="34">
        <f t="shared" si="1"/>
        <v>201.76000000000002</v>
      </c>
      <c r="G22" s="34">
        <f t="shared" si="1"/>
        <v>0</v>
      </c>
      <c r="H22" s="34">
        <f t="shared" si="1"/>
        <v>0</v>
      </c>
      <c r="I22" s="34">
        <f t="shared" si="1"/>
        <v>49.47</v>
      </c>
      <c r="J22" s="35">
        <f t="shared" si="1"/>
        <v>55140.271000000008</v>
      </c>
      <c r="M22" s="19"/>
    </row>
    <row r="23" spans="2:16" ht="13.15">
      <c r="B23" s="62" t="s">
        <v>18</v>
      </c>
      <c r="C23" s="63">
        <f>C24+C28+C34+C36+C32+C26</f>
        <v>17155</v>
      </c>
      <c r="D23" s="63">
        <f t="shared" ref="D23:F23" si="2">D24+D28+D34+D36+D32+D26</f>
        <v>8915</v>
      </c>
      <c r="E23" s="63">
        <f t="shared" si="2"/>
        <v>54889.041000000005</v>
      </c>
      <c r="F23" s="63">
        <f t="shared" si="2"/>
        <v>201.76000000000002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49.47</v>
      </c>
      <c r="J23" s="64">
        <f t="shared" ref="J23:J43" si="4">SUM(E23:I23)</f>
        <v>55140.271000000008</v>
      </c>
      <c r="M23" s="19"/>
    </row>
    <row r="24" spans="2:16" ht="13.15">
      <c r="B24" s="10" t="s">
        <v>19</v>
      </c>
      <c r="C24" s="36">
        <f t="shared" ref="C24:I24" si="5">C25</f>
        <v>497</v>
      </c>
      <c r="D24" s="36">
        <f t="shared" si="5"/>
        <v>269</v>
      </c>
      <c r="E24" s="36">
        <f t="shared" si="5"/>
        <v>3524.5720000000001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3524.5720000000001</v>
      </c>
      <c r="M24" s="19"/>
    </row>
    <row r="25" spans="2:16" s="11" customFormat="1" ht="12">
      <c r="B25" s="37" t="s">
        <v>20</v>
      </c>
      <c r="C25" s="12">
        <v>497</v>
      </c>
      <c r="D25" s="12">
        <v>269</v>
      </c>
      <c r="E25" s="12">
        <v>3524.5720000000001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3524.5720000000001</v>
      </c>
      <c r="P25" s="40"/>
    </row>
    <row r="26" spans="2:16" s="11" customFormat="1" ht="13.15">
      <c r="B26" s="10" t="s">
        <v>21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>
      <c r="B27" s="41" t="s">
        <v>23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3.15">
      <c r="B28" s="10" t="s">
        <v>24</v>
      </c>
      <c r="C28" s="42">
        <f t="shared" ref="C28:I28" si="7">SUM(C29:C31)</f>
        <v>16590</v>
      </c>
      <c r="D28" s="42">
        <f t="shared" si="7"/>
        <v>8612</v>
      </c>
      <c r="E28" s="42">
        <f t="shared" si="7"/>
        <v>51075.289000000004</v>
      </c>
      <c r="F28" s="42">
        <f t="shared" si="7"/>
        <v>192.96</v>
      </c>
      <c r="G28" s="42">
        <f t="shared" si="7"/>
        <v>0</v>
      </c>
      <c r="H28" s="42">
        <f t="shared" si="7"/>
        <v>0</v>
      </c>
      <c r="I28" s="42">
        <f t="shared" si="7"/>
        <v>49.47</v>
      </c>
      <c r="J28" s="36">
        <f t="shared" si="4"/>
        <v>51317.719000000005</v>
      </c>
    </row>
    <row r="29" spans="2:16" s="11" customFormat="1" ht="12">
      <c r="B29" s="43" t="s">
        <v>25</v>
      </c>
      <c r="C29" s="12">
        <v>7540</v>
      </c>
      <c r="D29" s="12">
        <v>3880</v>
      </c>
      <c r="E29" s="12">
        <v>31719.08</v>
      </c>
      <c r="F29" s="38">
        <v>192.96</v>
      </c>
      <c r="G29" s="39">
        <v>0</v>
      </c>
      <c r="H29" s="38">
        <v>0</v>
      </c>
      <c r="I29" s="38">
        <v>49.47</v>
      </c>
      <c r="J29" s="36">
        <f t="shared" si="4"/>
        <v>31961.510000000002</v>
      </c>
      <c r="P29" s="40"/>
    </row>
    <row r="30" spans="2:16" s="11" customFormat="1" ht="12">
      <c r="B30" s="43" t="s">
        <v>26</v>
      </c>
      <c r="C30" s="12">
        <v>9050</v>
      </c>
      <c r="D30" s="12">
        <v>4732</v>
      </c>
      <c r="E30" s="12">
        <v>19356.209000000006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19356.209000000006</v>
      </c>
      <c r="P30" s="40"/>
    </row>
    <row r="31" spans="2:16" s="11" customFormat="1" ht="12">
      <c r="B31" s="44" t="s">
        <v>27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15">
      <c r="B32" s="10" t="s">
        <v>28</v>
      </c>
      <c r="C32" s="36">
        <f t="shared" ref="C32:D32" si="8">C33</f>
        <v>68</v>
      </c>
      <c r="D32" s="36">
        <f t="shared" si="8"/>
        <v>34</v>
      </c>
      <c r="E32" s="36">
        <f>E33</f>
        <v>289.18</v>
      </c>
      <c r="F32" s="36">
        <f>F33</f>
        <v>8.8000000000000007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297.98</v>
      </c>
      <c r="P32" s="40"/>
    </row>
    <row r="33" spans="1:18" s="11" customFormat="1" ht="12">
      <c r="A33" s="40"/>
      <c r="B33" s="43" t="s">
        <v>29</v>
      </c>
      <c r="C33" s="12">
        <v>68</v>
      </c>
      <c r="D33" s="12">
        <v>34</v>
      </c>
      <c r="E33" s="12">
        <v>289.18</v>
      </c>
      <c r="F33" s="38">
        <v>8.8000000000000007</v>
      </c>
      <c r="G33" s="39">
        <v>0</v>
      </c>
      <c r="H33" s="38">
        <v>0</v>
      </c>
      <c r="I33" s="38">
        <v>0</v>
      </c>
      <c r="J33" s="36">
        <f t="shared" si="4"/>
        <v>297.98</v>
      </c>
      <c r="P33" s="40"/>
    </row>
    <row r="34" spans="1:18" s="11" customFormat="1" ht="13.15">
      <c r="A34" s="40"/>
      <c r="B34" s="10" t="s">
        <v>30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ht="12">
      <c r="B35" s="41" t="s">
        <v>31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3.15">
      <c r="B36" s="10" t="s">
        <v>32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>
      <c r="B37" s="43" t="s">
        <v>34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3.15">
      <c r="B38" s="62" t="s">
        <v>35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15">
      <c r="B39" s="10" t="s">
        <v>36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>
      <c r="B40" s="43" t="s">
        <v>37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15">
      <c r="B41" s="10" t="s">
        <v>38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>
      <c r="B42" s="43" t="s">
        <v>39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>
      <c r="B43" s="43" t="s">
        <v>40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15">
      <c r="B44" s="10" t="s">
        <v>41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>
      <c r="B45" s="45" t="s">
        <v>42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5" thickBot="1">
      <c r="B46" s="29" t="s">
        <v>43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.15">
      <c r="B47" s="33" t="s">
        <v>17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15">
      <c r="B48" s="62" t="s">
        <v>18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15">
      <c r="B49" s="10" t="s">
        <v>44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>
      <c r="B50" s="43" t="s">
        <v>45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15">
      <c r="B51" s="10" t="s">
        <v>46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>
      <c r="B52" s="41" t="s">
        <v>47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15">
      <c r="B53" s="10" t="s">
        <v>48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>
      <c r="B54" s="43" t="s">
        <v>49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15">
      <c r="B55" s="10" t="s">
        <v>50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>
      <c r="B56" s="43" t="s">
        <v>51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15">
      <c r="B57" s="62" t="s">
        <v>35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15">
      <c r="B58" s="10" t="s">
        <v>52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>
      <c r="B59" s="45" t="s">
        <v>53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>
      <c r="B60" s="17" t="s">
        <v>54</v>
      </c>
      <c r="C60" s="3"/>
      <c r="D60" s="18"/>
      <c r="E60" s="18"/>
      <c r="F60" s="3"/>
      <c r="G60" s="3"/>
    </row>
    <row r="61" spans="2:16">
      <c r="B61" s="1" t="s">
        <v>55</v>
      </c>
      <c r="C61" s="3"/>
      <c r="D61" s="3"/>
      <c r="E61" s="3"/>
      <c r="F61" s="3"/>
      <c r="G61" s="3"/>
    </row>
    <row r="62" spans="2:16">
      <c r="B62" s="1" t="s">
        <v>56</v>
      </c>
      <c r="C62" s="1"/>
      <c r="D62" s="1"/>
      <c r="E62" s="3"/>
      <c r="F62" s="19"/>
      <c r="G62" s="19"/>
      <c r="I62" s="52"/>
      <c r="J62" s="52"/>
    </row>
    <row r="63" spans="2:16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5">
      <c r="C70"/>
      <c r="D70"/>
      <c r="E70"/>
    </row>
    <row r="71" spans="3:10" ht="14.45">
      <c r="C71"/>
      <c r="D71"/>
      <c r="E71"/>
    </row>
    <row r="72" spans="3:10" ht="14.45">
      <c r="C72"/>
      <c r="D72"/>
      <c r="E72"/>
    </row>
    <row r="73" spans="3:10" ht="14.45">
      <c r="E73"/>
      <c r="F73"/>
      <c r="G73"/>
      <c r="H73"/>
      <c r="I73"/>
      <c r="J73"/>
    </row>
    <row r="74" spans="3:10" ht="14.45">
      <c r="E74"/>
    </row>
    <row r="75" spans="3:10" ht="14.45">
      <c r="E75"/>
    </row>
    <row r="76" spans="3:10" ht="14.45">
      <c r="C76"/>
      <c r="D76"/>
      <c r="E76"/>
    </row>
    <row r="77" spans="3:10" ht="14.4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D3B9-8732-490B-8B99-F71E14F9C21C}">
  <dimension ref="A10:R77"/>
  <sheetViews>
    <sheetView showGridLines="0" topLeftCell="B12" zoomScale="90" zoomScaleNormal="90" zoomScaleSheetLayoutView="100" workbookViewId="0">
      <selection activeCell="L29" sqref="L29"/>
    </sheetView>
  </sheetViews>
  <sheetFormatPr defaultColWidth="11.42578125" defaultRowHeight="11.45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ht="12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>
      <c r="B14" s="6"/>
      <c r="H14" s="2"/>
      <c r="I14" s="2"/>
      <c r="J14" s="2"/>
    </row>
    <row r="15" spans="2:10" ht="24" customHeight="1" thickBot="1">
      <c r="B15" s="71" t="s">
        <v>1</v>
      </c>
      <c r="C15" s="74" t="s">
        <v>2</v>
      </c>
      <c r="D15" s="75"/>
      <c r="E15" s="76"/>
      <c r="F15" s="77" t="s">
        <v>3</v>
      </c>
      <c r="G15" s="77" t="s">
        <v>4</v>
      </c>
      <c r="H15" s="77" t="s">
        <v>5</v>
      </c>
      <c r="I15" s="77" t="s">
        <v>6</v>
      </c>
      <c r="J15" s="77" t="s">
        <v>7</v>
      </c>
    </row>
    <row r="16" spans="2:10" ht="18.75" customHeight="1">
      <c r="B16" s="72"/>
      <c r="C16" s="77" t="s">
        <v>12</v>
      </c>
      <c r="D16" s="77" t="s">
        <v>13</v>
      </c>
      <c r="E16" s="77" t="s">
        <v>14</v>
      </c>
      <c r="F16" s="78"/>
      <c r="G16" s="78"/>
      <c r="H16" s="78"/>
      <c r="I16" s="78"/>
      <c r="J16" s="78"/>
    </row>
    <row r="17" spans="2:16" ht="27" customHeight="1" thickBot="1">
      <c r="B17" s="73"/>
      <c r="C17" s="79"/>
      <c r="D17" s="79"/>
      <c r="E17" s="79"/>
      <c r="F17" s="79"/>
      <c r="G17" s="79"/>
      <c r="H17" s="79"/>
      <c r="I17" s="79"/>
      <c r="J17" s="79"/>
    </row>
    <row r="18" spans="2:16" ht="8.25" customHeight="1" thickBot="1">
      <c r="B18" s="23"/>
      <c r="C18" s="7"/>
      <c r="D18" s="7"/>
      <c r="H18" s="2"/>
      <c r="I18" s="2"/>
      <c r="J18" s="7"/>
    </row>
    <row r="19" spans="2:16" ht="14.45" thickBot="1">
      <c r="B19" s="24" t="s">
        <v>15</v>
      </c>
      <c r="C19" s="25">
        <f t="shared" ref="C19:I19" si="0">+C22+C47</f>
        <v>4733</v>
      </c>
      <c r="D19" s="25">
        <f t="shared" si="0"/>
        <v>2778</v>
      </c>
      <c r="E19" s="25">
        <f t="shared" si="0"/>
        <v>7296.01</v>
      </c>
      <c r="F19" s="25">
        <f t="shared" si="0"/>
        <v>78080.784999999989</v>
      </c>
      <c r="G19" s="25">
        <f t="shared" si="0"/>
        <v>5614.21</v>
      </c>
      <c r="H19" s="25">
        <f t="shared" si="0"/>
        <v>96620.369000000006</v>
      </c>
      <c r="I19" s="25">
        <f t="shared" si="0"/>
        <v>283</v>
      </c>
      <c r="J19" s="25">
        <f>SUM(E19:I19)</f>
        <v>187894.37400000001</v>
      </c>
    </row>
    <row r="20" spans="2:16" ht="8.25" customHeight="1" thickBot="1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>
      <c r="B21" s="29" t="s">
        <v>16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15">
      <c r="B22" s="33" t="s">
        <v>17</v>
      </c>
      <c r="C22" s="34">
        <f t="shared" ref="C22:J22" si="1">+C23+C38</f>
        <v>4733</v>
      </c>
      <c r="D22" s="34">
        <f t="shared" si="1"/>
        <v>2778</v>
      </c>
      <c r="E22" s="34">
        <f t="shared" si="1"/>
        <v>7296.01</v>
      </c>
      <c r="F22" s="34">
        <f t="shared" si="1"/>
        <v>74731.774999999994</v>
      </c>
      <c r="G22" s="34">
        <f t="shared" si="1"/>
        <v>4888.05</v>
      </c>
      <c r="H22" s="34">
        <f t="shared" si="1"/>
        <v>96620.369000000006</v>
      </c>
      <c r="I22" s="34">
        <f t="shared" si="1"/>
        <v>283</v>
      </c>
      <c r="J22" s="35">
        <f t="shared" si="1"/>
        <v>183819.20400000003</v>
      </c>
      <c r="M22" s="19"/>
    </row>
    <row r="23" spans="2:16" ht="13.15">
      <c r="B23" s="62" t="s">
        <v>18</v>
      </c>
      <c r="C23" s="63">
        <f>C24+C28+C34+C36+C32+C26</f>
        <v>3889</v>
      </c>
      <c r="D23" s="63">
        <f t="shared" ref="D23:F23" si="2">D24+D28+D34+D36+D32+D26</f>
        <v>2356</v>
      </c>
      <c r="E23" s="63">
        <f t="shared" si="2"/>
        <v>23.91</v>
      </c>
      <c r="F23" s="63">
        <f t="shared" si="2"/>
        <v>48624.565000000002</v>
      </c>
      <c r="G23" s="63">
        <f>G24+G28+G34+G36+G32+G26</f>
        <v>4888.05</v>
      </c>
      <c r="H23" s="63">
        <f t="shared" ref="H23:I23" si="3">H24+H28+H34+H36+H32+H26</f>
        <v>91606.759000000005</v>
      </c>
      <c r="I23" s="63">
        <f t="shared" si="3"/>
        <v>0</v>
      </c>
      <c r="J23" s="64">
        <f t="shared" ref="J23:J43" si="4">SUM(E23:I23)</f>
        <v>145143.28400000001</v>
      </c>
      <c r="M23" s="19"/>
    </row>
    <row r="24" spans="2:16" ht="13.15">
      <c r="B24" s="10" t="s">
        <v>19</v>
      </c>
      <c r="C24" s="36">
        <f t="shared" ref="C24:I24" si="5">C25</f>
        <v>1528</v>
      </c>
      <c r="D24" s="36">
        <f t="shared" si="5"/>
        <v>764</v>
      </c>
      <c r="E24" s="36">
        <f t="shared" si="5"/>
        <v>23.91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23.91</v>
      </c>
      <c r="M24" s="19"/>
    </row>
    <row r="25" spans="2:16" s="11" customFormat="1" ht="12">
      <c r="B25" s="37" t="s">
        <v>20</v>
      </c>
      <c r="C25" s="12">
        <v>1528</v>
      </c>
      <c r="D25" s="12">
        <v>764</v>
      </c>
      <c r="E25" s="12">
        <v>23.91</v>
      </c>
      <c r="F25" s="38"/>
      <c r="G25" s="39">
        <v>0</v>
      </c>
      <c r="H25" s="38">
        <v>0</v>
      </c>
      <c r="I25" s="38">
        <v>0</v>
      </c>
      <c r="J25" s="36">
        <f t="shared" si="4"/>
        <v>23.91</v>
      </c>
      <c r="P25" s="40"/>
    </row>
    <row r="26" spans="2:16" s="11" customFormat="1" ht="13.15">
      <c r="B26" s="10" t="s">
        <v>21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>
      <c r="B27" s="41" t="s">
        <v>23</v>
      </c>
      <c r="C27" s="12">
        <v>0</v>
      </c>
      <c r="D27" s="12">
        <v>0</v>
      </c>
      <c r="E27" s="39">
        <v>0</v>
      </c>
      <c r="F27" s="38">
        <v>0</v>
      </c>
      <c r="G27" s="39"/>
      <c r="H27" s="38">
        <v>0</v>
      </c>
      <c r="I27" s="38">
        <v>0</v>
      </c>
      <c r="J27" s="36">
        <f t="shared" si="4"/>
        <v>0</v>
      </c>
    </row>
    <row r="28" spans="2:16" ht="13.15">
      <c r="B28" s="10" t="s">
        <v>24</v>
      </c>
      <c r="C28" s="42">
        <f t="shared" ref="C28:I28" si="7">SUM(C29:C31)</f>
        <v>0</v>
      </c>
      <c r="D28" s="42">
        <f t="shared" si="7"/>
        <v>0</v>
      </c>
      <c r="E28" s="42">
        <f t="shared" si="7"/>
        <v>0</v>
      </c>
      <c r="F28" s="42">
        <f t="shared" si="7"/>
        <v>0</v>
      </c>
      <c r="G28" s="42">
        <f t="shared" si="7"/>
        <v>0</v>
      </c>
      <c r="H28" s="42">
        <f t="shared" si="7"/>
        <v>78980.865000000005</v>
      </c>
      <c r="I28" s="42">
        <f t="shared" si="7"/>
        <v>0</v>
      </c>
      <c r="J28" s="36">
        <f t="shared" si="4"/>
        <v>78980.865000000005</v>
      </c>
    </row>
    <row r="29" spans="2:16" s="11" customFormat="1" ht="12">
      <c r="B29" s="43" t="s">
        <v>25</v>
      </c>
      <c r="C29" s="12"/>
      <c r="D29" s="12"/>
      <c r="E29" s="12">
        <v>0</v>
      </c>
      <c r="F29" s="38">
        <v>0</v>
      </c>
      <c r="G29" s="39">
        <v>0</v>
      </c>
      <c r="H29" s="38">
        <v>78980.865000000005</v>
      </c>
      <c r="I29" s="38">
        <v>0</v>
      </c>
      <c r="J29" s="36">
        <f t="shared" si="4"/>
        <v>78980.865000000005</v>
      </c>
      <c r="P29" s="40"/>
    </row>
    <row r="30" spans="2:16" s="11" customFormat="1" ht="12">
      <c r="B30" s="43" t="s">
        <v>26</v>
      </c>
      <c r="C30" s="12">
        <v>0</v>
      </c>
      <c r="D30" s="12">
        <v>0</v>
      </c>
      <c r="E30" s="12">
        <v>0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0</v>
      </c>
      <c r="P30" s="40"/>
    </row>
    <row r="31" spans="2:16" s="11" customFormat="1" ht="12">
      <c r="B31" s="44" t="s">
        <v>27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15">
      <c r="B32" s="10" t="s">
        <v>28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ht="12">
      <c r="A33" s="40"/>
      <c r="B33" s="43" t="s">
        <v>29</v>
      </c>
      <c r="C33" s="12">
        <v>0</v>
      </c>
      <c r="D33" s="12">
        <v>0</v>
      </c>
      <c r="E33" s="12">
        <v>0</v>
      </c>
      <c r="F33" s="38"/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3.15">
      <c r="A34" s="40"/>
      <c r="B34" s="10" t="s">
        <v>30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48624.565000000002</v>
      </c>
      <c r="G34" s="36">
        <f t="shared" si="9"/>
        <v>4888.05</v>
      </c>
      <c r="H34" s="36">
        <f t="shared" si="9"/>
        <v>12625.894</v>
      </c>
      <c r="I34" s="36">
        <f t="shared" si="9"/>
        <v>0</v>
      </c>
      <c r="J34" s="36">
        <f t="shared" si="4"/>
        <v>66138.509000000005</v>
      </c>
      <c r="P34" s="40"/>
    </row>
    <row r="35" spans="1:18" s="11" customFormat="1" ht="12">
      <c r="B35" s="41" t="s">
        <v>31</v>
      </c>
      <c r="C35" s="12">
        <v>0</v>
      </c>
      <c r="D35" s="12">
        <v>0</v>
      </c>
      <c r="E35" s="12">
        <v>0</v>
      </c>
      <c r="F35" s="38">
        <v>48624.565000000002</v>
      </c>
      <c r="G35" s="39">
        <v>4888.05</v>
      </c>
      <c r="H35" s="38">
        <v>12625.894</v>
      </c>
      <c r="I35" s="38">
        <v>0</v>
      </c>
      <c r="J35" s="36">
        <f t="shared" si="4"/>
        <v>66138.509000000005</v>
      </c>
      <c r="P35" s="40"/>
    </row>
    <row r="36" spans="1:18" s="11" customFormat="1" ht="13.15">
      <c r="B36" s="10" t="s">
        <v>32</v>
      </c>
      <c r="C36" s="36">
        <f t="shared" ref="C36:D36" si="10">C37</f>
        <v>2361</v>
      </c>
      <c r="D36" s="36">
        <f t="shared" si="10"/>
        <v>1592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>
      <c r="B37" s="43" t="s">
        <v>34</v>
      </c>
      <c r="C37" s="12">
        <v>2361</v>
      </c>
      <c r="D37" s="12">
        <v>1592</v>
      </c>
      <c r="E37" s="12">
        <v>0</v>
      </c>
      <c r="F37" s="38"/>
      <c r="G37" s="39">
        <v>0</v>
      </c>
      <c r="H37" s="38"/>
      <c r="I37" s="38">
        <v>0</v>
      </c>
      <c r="J37" s="36">
        <f t="shared" si="4"/>
        <v>0</v>
      </c>
      <c r="P37" s="40"/>
    </row>
    <row r="38" spans="1:18" ht="13.15">
      <c r="B38" s="62" t="s">
        <v>35</v>
      </c>
      <c r="C38" s="63">
        <f>C39+C41+C44</f>
        <v>844</v>
      </c>
      <c r="D38" s="63">
        <f>D39+D41+D44</f>
        <v>422</v>
      </c>
      <c r="E38" s="63">
        <f>E39+E41+E44</f>
        <v>7272.1</v>
      </c>
      <c r="F38" s="63">
        <f>F39+F41+F44</f>
        <v>26107.21</v>
      </c>
      <c r="G38" s="63">
        <f t="shared" ref="G38:I38" si="11">G39+G41+G44</f>
        <v>0</v>
      </c>
      <c r="H38" s="63">
        <f t="shared" si="11"/>
        <v>5013.6099999999997</v>
      </c>
      <c r="I38" s="63">
        <f t="shared" si="11"/>
        <v>283</v>
      </c>
      <c r="J38" s="63">
        <f>SUM(E38:I38)</f>
        <v>38675.919999999998</v>
      </c>
      <c r="Q38" s="11"/>
      <c r="R38" s="11"/>
    </row>
    <row r="39" spans="1:18" ht="13.15">
      <c r="B39" s="10" t="s">
        <v>36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14703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14703</v>
      </c>
      <c r="Q39" s="11"/>
      <c r="R39" s="11"/>
    </row>
    <row r="40" spans="1:18" s="11" customFormat="1" ht="12">
      <c r="B40" s="43" t="s">
        <v>37</v>
      </c>
      <c r="C40" s="12">
        <v>0</v>
      </c>
      <c r="D40" s="12">
        <v>0</v>
      </c>
      <c r="E40" s="12">
        <v>0</v>
      </c>
      <c r="F40" s="38">
        <v>14703</v>
      </c>
      <c r="G40" s="39">
        <v>0</v>
      </c>
      <c r="H40" s="38">
        <v>0</v>
      </c>
      <c r="I40" s="38"/>
      <c r="J40" s="36">
        <f t="shared" si="4"/>
        <v>14703</v>
      </c>
      <c r="P40" s="40"/>
    </row>
    <row r="41" spans="1:18" s="11" customFormat="1" ht="13.15">
      <c r="B41" s="10" t="s">
        <v>38</v>
      </c>
      <c r="C41" s="42">
        <f t="shared" ref="C41:I41" si="13">SUM(C42:C43)</f>
        <v>22</v>
      </c>
      <c r="D41" s="42">
        <f t="shared" si="13"/>
        <v>11</v>
      </c>
      <c r="E41" s="42">
        <f t="shared" si="13"/>
        <v>152.10000000000002</v>
      </c>
      <c r="F41" s="42">
        <f t="shared" si="13"/>
        <v>6900.93</v>
      </c>
      <c r="G41" s="42">
        <f t="shared" si="13"/>
        <v>0</v>
      </c>
      <c r="H41" s="42">
        <f t="shared" si="13"/>
        <v>0</v>
      </c>
      <c r="I41" s="42">
        <f t="shared" si="13"/>
        <v>283</v>
      </c>
      <c r="J41" s="36">
        <f t="shared" si="4"/>
        <v>7336.0300000000007</v>
      </c>
      <c r="P41" s="40"/>
    </row>
    <row r="42" spans="1:18" s="11" customFormat="1" ht="12">
      <c r="B42" s="43" t="s">
        <v>39</v>
      </c>
      <c r="C42" s="12">
        <v>0</v>
      </c>
      <c r="D42" s="12">
        <v>0</v>
      </c>
      <c r="E42" s="12">
        <v>0</v>
      </c>
      <c r="F42" s="38">
        <v>5265</v>
      </c>
      <c r="G42" s="39">
        <v>0</v>
      </c>
      <c r="H42" s="38">
        <v>0</v>
      </c>
      <c r="I42" s="38">
        <v>283</v>
      </c>
      <c r="J42" s="36">
        <f t="shared" si="4"/>
        <v>5548</v>
      </c>
      <c r="P42" s="40"/>
    </row>
    <row r="43" spans="1:18" s="11" customFormat="1" ht="12">
      <c r="B43" s="43" t="s">
        <v>40</v>
      </c>
      <c r="C43" s="12">
        <v>22</v>
      </c>
      <c r="D43" s="12">
        <v>11</v>
      </c>
      <c r="E43" s="12">
        <v>152.10000000000002</v>
      </c>
      <c r="F43" s="38">
        <v>1635.9300000000003</v>
      </c>
      <c r="G43" s="39">
        <v>0</v>
      </c>
      <c r="H43" s="38">
        <v>0</v>
      </c>
      <c r="I43" s="38">
        <v>0</v>
      </c>
      <c r="J43" s="36">
        <f t="shared" si="4"/>
        <v>1788.0300000000002</v>
      </c>
      <c r="P43" s="40"/>
    </row>
    <row r="44" spans="1:18" s="11" customFormat="1" ht="13.15">
      <c r="B44" s="10" t="s">
        <v>41</v>
      </c>
      <c r="C44" s="36">
        <f t="shared" ref="C44:D44" si="14">C45</f>
        <v>822</v>
      </c>
      <c r="D44" s="36">
        <f t="shared" si="14"/>
        <v>411</v>
      </c>
      <c r="E44" s="36">
        <f>E45</f>
        <v>7120</v>
      </c>
      <c r="F44" s="36">
        <f>F45</f>
        <v>4503.2800000000007</v>
      </c>
      <c r="G44" s="36">
        <f>G45</f>
        <v>0</v>
      </c>
      <c r="H44" s="36">
        <f>H45</f>
        <v>5013.6099999999997</v>
      </c>
      <c r="I44" s="36">
        <f>I45</f>
        <v>0</v>
      </c>
      <c r="J44" s="36">
        <f>SUM(E44:I44)</f>
        <v>16636.89</v>
      </c>
      <c r="P44" s="40"/>
    </row>
    <row r="45" spans="1:18" s="11" customFormat="1" ht="12.6" thickBot="1">
      <c r="B45" s="45" t="s">
        <v>42</v>
      </c>
      <c r="C45" s="12">
        <v>822</v>
      </c>
      <c r="D45" s="12">
        <v>411</v>
      </c>
      <c r="E45" s="12">
        <v>7120</v>
      </c>
      <c r="F45" s="46">
        <v>4503.2800000000007</v>
      </c>
      <c r="G45" s="47">
        <v>0</v>
      </c>
      <c r="H45" s="39">
        <v>5013.6099999999997</v>
      </c>
      <c r="I45" s="46">
        <v>0</v>
      </c>
      <c r="J45" s="48">
        <f>SUM(E45:I45)</f>
        <v>16636.89</v>
      </c>
      <c r="P45" s="40"/>
    </row>
    <row r="46" spans="1:18" ht="14.45" thickBot="1">
      <c r="B46" s="29" t="s">
        <v>43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.15">
      <c r="B47" s="33" t="s">
        <v>17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3349.01</v>
      </c>
      <c r="G47" s="51">
        <f t="shared" si="15"/>
        <v>726.16000000000008</v>
      </c>
      <c r="H47" s="51">
        <f t="shared" si="15"/>
        <v>0</v>
      </c>
      <c r="I47" s="35">
        <f t="shared" si="15"/>
        <v>0</v>
      </c>
      <c r="J47" s="51">
        <f>SUM(E47:I47)</f>
        <v>4075.17</v>
      </c>
    </row>
    <row r="48" spans="1:18" ht="13.15">
      <c r="B48" s="62" t="s">
        <v>18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3349.01</v>
      </c>
      <c r="G48" s="60">
        <f t="shared" si="16"/>
        <v>726.16000000000008</v>
      </c>
      <c r="H48" s="60">
        <f t="shared" si="16"/>
        <v>0</v>
      </c>
      <c r="I48" s="60">
        <f t="shared" si="16"/>
        <v>0</v>
      </c>
      <c r="J48" s="60">
        <f t="shared" si="16"/>
        <v>4075.17</v>
      </c>
    </row>
    <row r="49" spans="2:16" ht="13.15">
      <c r="B49" s="10" t="s">
        <v>44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>
      <c r="B50" s="43" t="s">
        <v>45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15">
      <c r="B51" s="10" t="s">
        <v>46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3349.01</v>
      </c>
      <c r="G51" s="36">
        <f t="shared" si="20"/>
        <v>726.16000000000008</v>
      </c>
      <c r="H51" s="36">
        <f t="shared" si="20"/>
        <v>0</v>
      </c>
      <c r="I51" s="36">
        <f t="shared" si="20"/>
        <v>0</v>
      </c>
      <c r="J51" s="51">
        <f t="shared" si="18"/>
        <v>4075.17</v>
      </c>
      <c r="P51" s="40"/>
    </row>
    <row r="52" spans="2:16" s="40" customFormat="1" ht="12">
      <c r="B52" s="41" t="s">
        <v>47</v>
      </c>
      <c r="C52" s="12">
        <v>0</v>
      </c>
      <c r="D52" s="12">
        <v>0</v>
      </c>
      <c r="E52" s="12">
        <v>0</v>
      </c>
      <c r="F52" s="38">
        <v>3349.01</v>
      </c>
      <c r="G52" s="39">
        <v>726.16000000000008</v>
      </c>
      <c r="H52" s="38">
        <v>0</v>
      </c>
      <c r="I52" s="38">
        <v>0</v>
      </c>
      <c r="J52" s="51">
        <f t="shared" si="18"/>
        <v>4075.17</v>
      </c>
    </row>
    <row r="53" spans="2:16" s="40" customFormat="1" ht="13.15">
      <c r="B53" s="10" t="s">
        <v>48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>
      <c r="B54" s="43" t="s">
        <v>49</v>
      </c>
      <c r="C54" s="12">
        <v>0</v>
      </c>
      <c r="D54" s="12">
        <v>0</v>
      </c>
      <c r="E54" s="12">
        <v>0</v>
      </c>
      <c r="F54" s="12"/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15">
      <c r="B55" s="10" t="s">
        <v>50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>
      <c r="B56" s="43" t="s">
        <v>51</v>
      </c>
      <c r="C56" s="12">
        <v>0</v>
      </c>
      <c r="D56" s="12">
        <v>0</v>
      </c>
      <c r="E56" s="12">
        <v>0</v>
      </c>
      <c r="F56" s="12"/>
      <c r="G56" s="12">
        <v>0</v>
      </c>
      <c r="H56" s="12"/>
      <c r="I56" s="12">
        <v>0</v>
      </c>
      <c r="J56" s="51">
        <f>SUM(E56:I56)</f>
        <v>0</v>
      </c>
    </row>
    <row r="57" spans="2:16" ht="13.15">
      <c r="B57" s="62" t="s">
        <v>35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15">
      <c r="B58" s="10" t="s">
        <v>52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>
      <c r="B59" s="45" t="s">
        <v>53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>
      <c r="B60" s="17" t="s">
        <v>54</v>
      </c>
      <c r="C60" s="3"/>
      <c r="D60" s="18"/>
      <c r="E60" s="18"/>
      <c r="F60" s="3"/>
      <c r="G60" s="3"/>
    </row>
    <row r="61" spans="2:16">
      <c r="B61" s="1" t="s">
        <v>55</v>
      </c>
      <c r="C61" s="3"/>
      <c r="D61" s="3"/>
      <c r="E61" s="3"/>
      <c r="F61" s="3"/>
      <c r="G61" s="3"/>
    </row>
    <row r="62" spans="2:16">
      <c r="B62" s="1" t="s">
        <v>56</v>
      </c>
      <c r="C62" s="1"/>
      <c r="D62" s="1"/>
      <c r="E62" s="3"/>
      <c r="F62" s="19"/>
      <c r="G62" s="19"/>
      <c r="I62" s="52"/>
      <c r="J62" s="52"/>
    </row>
    <row r="63" spans="2:16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5">
      <c r="C70"/>
      <c r="D70"/>
      <c r="E70"/>
    </row>
    <row r="71" spans="3:10" ht="14.45">
      <c r="C71"/>
      <c r="D71"/>
      <c r="E71"/>
    </row>
    <row r="72" spans="3:10" ht="14.45">
      <c r="C72"/>
      <c r="D72"/>
      <c r="E72"/>
    </row>
    <row r="73" spans="3:10" ht="14.45">
      <c r="E73"/>
      <c r="F73"/>
      <c r="G73"/>
      <c r="H73"/>
      <c r="I73"/>
      <c r="J73"/>
    </row>
    <row r="74" spans="3:10" ht="14.45">
      <c r="E74"/>
    </row>
    <row r="75" spans="3:10" ht="14.45">
      <c r="E75"/>
    </row>
    <row r="76" spans="3:10" ht="14.45">
      <c r="C76"/>
      <c r="D76"/>
      <c r="E76"/>
    </row>
    <row r="77" spans="3:10" ht="14.4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Fernando Moisés Álvarez Rodriguez</dc:creator>
  <cp:keywords/>
  <dc:description/>
  <cp:lastModifiedBy/>
  <cp:revision/>
  <dcterms:created xsi:type="dcterms:W3CDTF">2020-02-13T16:36:40Z</dcterms:created>
  <dcterms:modified xsi:type="dcterms:W3CDTF">2025-06-05T19:36:15Z</dcterms:modified>
  <cp:category/>
  <cp:contentStatus/>
</cp:coreProperties>
</file>