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5\04 ABRIL 2025\"/>
    </mc:Choice>
  </mc:AlternateContent>
  <xr:revisionPtr revIDLastSave="0" documentId="8_{9BF87EAF-84F9-4CB3-97D3-729B0A01826D}" xr6:coauthVersionLast="47" xr6:coauthVersionMax="47" xr10:uidLastSave="{00000000-0000-0000-0000-000000000000}"/>
  <bookViews>
    <workbookView xWindow="-108" yWindow="-108" windowWidth="23256" windowHeight="13896" tabRatio="768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9" l="1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M32" i="9"/>
  <c r="M33" i="9"/>
  <c r="M34" i="9"/>
  <c r="M35" i="9"/>
  <c r="M38" i="9"/>
  <c r="M41" i="9"/>
  <c r="M43" i="9"/>
  <c r="M44" i="9"/>
  <c r="J59" i="10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J55" i="10" s="1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H48" i="10" s="1"/>
  <c r="H47" i="10" s="1"/>
  <c r="G51" i="10"/>
  <c r="G48" i="10" s="1"/>
  <c r="G47" i="10" s="1"/>
  <c r="F51" i="10"/>
  <c r="E51" i="10"/>
  <c r="D51" i="10"/>
  <c r="D48" i="10" s="1"/>
  <c r="D47" i="10" s="1"/>
  <c r="C51" i="10"/>
  <c r="C48" i="10" s="1"/>
  <c r="C47" i="10" s="1"/>
  <c r="J50" i="10"/>
  <c r="I49" i="10"/>
  <c r="H49" i="10"/>
  <c r="G49" i="10"/>
  <c r="F49" i="10"/>
  <c r="E49" i="10"/>
  <c r="J49" i="10" s="1"/>
  <c r="D49" i="10"/>
  <c r="C49" i="10"/>
  <c r="I48" i="10"/>
  <c r="E48" i="10"/>
  <c r="I47" i="10"/>
  <c r="E47" i="10"/>
  <c r="J45" i="10"/>
  <c r="I44" i="10"/>
  <c r="H44" i="10"/>
  <c r="G44" i="10"/>
  <c r="F44" i="10"/>
  <c r="E44" i="10"/>
  <c r="D44" i="10"/>
  <c r="C44" i="10"/>
  <c r="J43" i="10"/>
  <c r="J42" i="10"/>
  <c r="I41" i="10"/>
  <c r="H41" i="10"/>
  <c r="H38" i="10" s="1"/>
  <c r="G41" i="10"/>
  <c r="F41" i="10"/>
  <c r="E41" i="10"/>
  <c r="D41" i="10"/>
  <c r="C41" i="10"/>
  <c r="J40" i="10"/>
  <c r="I39" i="10"/>
  <c r="H39" i="10"/>
  <c r="G39" i="10"/>
  <c r="F39" i="10"/>
  <c r="E39" i="10"/>
  <c r="D39" i="10"/>
  <c r="C39" i="10"/>
  <c r="I38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J34" i="10" s="1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E23" i="10" s="1"/>
  <c r="D24" i="10"/>
  <c r="C24" i="10"/>
  <c r="I23" i="10"/>
  <c r="F48" i="10" l="1"/>
  <c r="F47" i="10" s="1"/>
  <c r="J47" i="10" s="1"/>
  <c r="E38" i="10"/>
  <c r="E22" i="10" s="1"/>
  <c r="E19" i="10" s="1"/>
  <c r="J44" i="10"/>
  <c r="C38" i="10"/>
  <c r="D38" i="10"/>
  <c r="J28" i="10"/>
  <c r="J51" i="10"/>
  <c r="F38" i="10"/>
  <c r="I22" i="10"/>
  <c r="I19" i="10" s="1"/>
  <c r="H23" i="10"/>
  <c r="H22" i="10" s="1"/>
  <c r="H19" i="10" s="1"/>
  <c r="G23" i="10"/>
  <c r="G22" i="10" s="1"/>
  <c r="G19" i="10" s="1"/>
  <c r="J24" i="10"/>
  <c r="F23" i="10"/>
  <c r="J39" i="10"/>
  <c r="J41" i="10"/>
  <c r="D23" i="10"/>
  <c r="C23" i="10"/>
  <c r="J36" i="10"/>
  <c r="J53" i="10"/>
  <c r="J38" i="10" l="1"/>
  <c r="D22" i="10"/>
  <c r="D19" i="10" s="1"/>
  <c r="C22" i="10"/>
  <c r="C19" i="10" s="1"/>
  <c r="J48" i="10"/>
  <c r="J23" i="10"/>
  <c r="F22" i="10"/>
  <c r="F19" i="10" s="1"/>
  <c r="J19" i="10" s="1"/>
  <c r="J22" i="10" l="1"/>
  <c r="C49" i="6"/>
  <c r="D49" i="6"/>
  <c r="D48" i="6" s="1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J53" i="6" s="1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45" i="9"/>
  <c r="M30" i="9"/>
  <c r="J55" i="6" l="1"/>
  <c r="F48" i="6"/>
  <c r="J51" i="6"/>
  <c r="I48" i="6"/>
  <c r="I47" i="6" s="1"/>
  <c r="E48" i="6"/>
  <c r="E47" i="6" s="1"/>
  <c r="H48" i="6"/>
  <c r="H47" i="6" s="1"/>
  <c r="G48" i="6"/>
  <c r="C48" i="6"/>
  <c r="D47" i="6"/>
  <c r="G47" i="6"/>
  <c r="C47" i="6"/>
  <c r="J57" i="6"/>
  <c r="F4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K57" i="9" s="1"/>
  <c r="I58" i="9"/>
  <c r="I57" i="9" s="1"/>
  <c r="H58" i="9"/>
  <c r="H57" i="9" s="1"/>
  <c r="G58" i="9"/>
  <c r="G57" i="9" s="1"/>
  <c r="F58" i="9"/>
  <c r="F57" i="9" s="1"/>
  <c r="E58" i="9"/>
  <c r="E57" i="9" s="1"/>
  <c r="D58" i="9"/>
  <c r="D57" i="9" s="1"/>
  <c r="C58" i="9"/>
  <c r="C57" i="9" s="1"/>
  <c r="J56" i="9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J30" i="9"/>
  <c r="M29" i="9"/>
  <c r="J29" i="9"/>
  <c r="L28" i="9"/>
  <c r="K28" i="9"/>
  <c r="I28" i="9"/>
  <c r="H28" i="9"/>
  <c r="G28" i="9"/>
  <c r="F28" i="9"/>
  <c r="E28" i="9"/>
  <c r="D28" i="9"/>
  <c r="C28" i="9"/>
  <c r="J27" i="9"/>
  <c r="L26" i="9"/>
  <c r="K26" i="9"/>
  <c r="I26" i="9"/>
  <c r="H26" i="9"/>
  <c r="G26" i="9"/>
  <c r="F26" i="9"/>
  <c r="E26" i="9"/>
  <c r="D26" i="9"/>
  <c r="C26" i="9"/>
  <c r="M25" i="9"/>
  <c r="J25" i="9"/>
  <c r="L24" i="9"/>
  <c r="K24" i="9"/>
  <c r="I24" i="9"/>
  <c r="H24" i="9"/>
  <c r="G24" i="9"/>
  <c r="F24" i="9"/>
  <c r="E24" i="9"/>
  <c r="D24" i="9"/>
  <c r="C24" i="9"/>
  <c r="I38" i="9" l="1"/>
  <c r="K38" i="9"/>
  <c r="C38" i="9"/>
  <c r="C48" i="9"/>
  <c r="C47" i="9" s="1"/>
  <c r="M24" i="9"/>
  <c r="I23" i="9"/>
  <c r="I22" i="9" s="1"/>
  <c r="J26" i="9"/>
  <c r="J24" i="9"/>
  <c r="L38" i="9"/>
  <c r="L23" i="9"/>
  <c r="M28" i="9"/>
  <c r="K23" i="9"/>
  <c r="K22" i="9" s="1"/>
  <c r="J36" i="9"/>
  <c r="F23" i="9"/>
  <c r="J34" i="9"/>
  <c r="J32" i="9"/>
  <c r="C23" i="9"/>
  <c r="G23" i="9"/>
  <c r="G22" i="9" s="1"/>
  <c r="D23" i="9"/>
  <c r="H23" i="9"/>
  <c r="J28" i="9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J48" i="9"/>
  <c r="E22" i="9"/>
  <c r="E19" i="9" s="1"/>
  <c r="J23" i="9"/>
  <c r="M22" i="9" l="1"/>
  <c r="M19" i="9"/>
  <c r="J19" i="9"/>
  <c r="N19" i="9" s="1"/>
  <c r="J22" i="9"/>
  <c r="N22" i="9" s="1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<sst xmlns="http://schemas.openxmlformats.org/spreadsheetml/2006/main" count="363" uniqueCount="58">
  <si>
    <t xml:space="preserve"> </t>
  </si>
  <si>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</si>
  <si>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</si>
  <si>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</si>
  <si>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</si>
  <si>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</si>
  <si>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</si>
  <si>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
TM
(Abr-25)</t>
  </si>
  <si>
    <t>TOTAL
TEUS
(Abr-24)</t>
  </si>
  <si>
    <t>TOTAL
TM
(Abr-24)</t>
  </si>
  <si>
    <t>%
VARIACIÓN TEUS
(Abr -2025/2024)</t>
  </si>
  <si>
    <t>%
VARIACIÓN TM 
(Abr - 2025/2024)</t>
  </si>
  <si>
    <t>TEUs
(Abr-25)</t>
  </si>
  <si>
    <t>Unidades
(Abr-25)</t>
  </si>
  <si>
    <t>TM
(Abr-25)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</si>
  <si>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</si>
  <si>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</si>
  <si>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</si>
  <si>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</si>
  <si>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</si>
  <si>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</si>
  <si>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</si>
  <si>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</si>
  <si>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TP Salaverry - STI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</si>
  <si>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</si>
  <si>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</si>
  <si>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</si>
  <si>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</si>
  <si>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</si>
  <si>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</si>
  <si>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</si>
  <si>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</si>
  <si>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</si>
  <si>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&gt;100%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</si>
  <si>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</si>
  <si>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</si>
  <si>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</si>
  <si>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</si>
  <si>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</si>
  <si>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</si>
  <si>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</si>
  <si>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</si>
  <si>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TP Pucallpa -LPO</t>
  </si>
  <si>
    <t>ALCANCE REGIONAL</t>
  </si>
  <si>
    <t xml:space="preserve">Chicama </t>
  </si>
  <si>
    <t>TP Chicama -ENAPU</t>
  </si>
  <si>
    <t>Chimbote</t>
  </si>
  <si>
    <t>TP Chimbote - GR</t>
  </si>
  <si>
    <t>Supe</t>
  </si>
  <si>
    <t>TP Supe - ENAPU</t>
  </si>
  <si>
    <t>Huacho</t>
  </si>
  <si>
    <t>TP Huacho - ENAPU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</si>
  <si>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</si>
  <si>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</si>
  <si>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</si>
  <si>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</si>
  <si>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</si>
  <si>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Elaborado por el Área de Estadísticas - DOMA, 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</si>
</sst>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2025 / 2024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ABRIL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zoomScale="90" zoomScaleNormal="90" zoomScaleSheetLayoutView="100" workbookViewId="0">
      <selection activeCell="Q58" sqref="Q58"/>
    </sheetView>
  </sheetViews>
  <sheetFormatPr defaultColWidth="11.42578125" defaultRowHeight="11.45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>
      <c r="I4" s="3" t="s">
        <v>0</v>
      </c>
    </row>
    <row r="10" spans="2:14" ht="12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2:14" ht="12" customHeight="1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2:14" ht="12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2:14" ht="15" customHeight="1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>
      <c r="B14" s="6"/>
      <c r="H14" s="2"/>
      <c r="I14" s="2"/>
      <c r="J14" s="2"/>
      <c r="K14" s="2"/>
      <c r="L14" s="2"/>
    </row>
    <row r="15" spans="2:14" ht="24" customHeight="1" thickBot="1">
      <c r="B15" s="71" t="s">
        <v>1</v>
      </c>
      <c r="C15" s="74" t="s">
        <v>2</v>
      </c>
      <c r="D15" s="75"/>
      <c r="E15" s="76"/>
      <c r="F15" s="77" t="s">
        <v>3</v>
      </c>
      <c r="G15" s="77" t="s">
        <v>4</v>
      </c>
      <c r="H15" s="77" t="s">
        <v>5</v>
      </c>
      <c r="I15" s="77" t="s">
        <v>6</v>
      </c>
      <c r="J15" s="77" t="s">
        <v>7</v>
      </c>
      <c r="K15" s="80" t="s">
        <v>8</v>
      </c>
      <c r="L15" s="80" t="s">
        <v>9</v>
      </c>
      <c r="M15" s="83" t="s">
        <v>10</v>
      </c>
      <c r="N15" s="83" t="s">
        <v>11</v>
      </c>
    </row>
    <row r="16" spans="2:14" ht="18.75" customHeight="1">
      <c r="B16" s="72"/>
      <c r="C16" s="77" t="s">
        <v>12</v>
      </c>
      <c r="D16" s="77" t="s">
        <v>13</v>
      </c>
      <c r="E16" s="77" t="s">
        <v>14</v>
      </c>
      <c r="F16" s="78"/>
      <c r="G16" s="78"/>
      <c r="H16" s="78"/>
      <c r="I16" s="78"/>
      <c r="J16" s="78"/>
      <c r="K16" s="81"/>
      <c r="L16" s="81"/>
      <c r="M16" s="84"/>
      <c r="N16" s="84"/>
    </row>
    <row r="17" spans="2:20" ht="27" customHeight="1" thickBot="1">
      <c r="B17" s="73"/>
      <c r="C17" s="79"/>
      <c r="D17" s="79"/>
      <c r="E17" s="79"/>
      <c r="F17" s="79"/>
      <c r="G17" s="79"/>
      <c r="H17" s="79"/>
      <c r="I17" s="79"/>
      <c r="J17" s="79"/>
      <c r="K17" s="82"/>
      <c r="L17" s="82"/>
      <c r="M17" s="85"/>
      <c r="N17" s="85"/>
    </row>
    <row r="18" spans="2:20" ht="8.25" customHeight="1" thickBot="1">
      <c r="B18" s="23"/>
      <c r="C18" s="7"/>
      <c r="D18" s="7"/>
      <c r="H18" s="2"/>
      <c r="I18" s="2"/>
      <c r="J18" s="7"/>
      <c r="K18" s="7"/>
      <c r="L18" s="8"/>
    </row>
    <row r="19" spans="2:20" ht="14.45" thickBot="1">
      <c r="B19" s="24" t="s">
        <v>15</v>
      </c>
      <c r="C19" s="25">
        <f t="shared" ref="C19:I19" si="0">+C22+C47</f>
        <v>293142</v>
      </c>
      <c r="D19" s="25">
        <f t="shared" si="0"/>
        <v>167508</v>
      </c>
      <c r="E19" s="25">
        <f t="shared" si="0"/>
        <v>2594522.1489999997</v>
      </c>
      <c r="F19" s="25">
        <f t="shared" si="0"/>
        <v>413417.20350000012</v>
      </c>
      <c r="G19" s="25">
        <f t="shared" si="0"/>
        <v>1532976.05</v>
      </c>
      <c r="H19" s="25">
        <f t="shared" si="0"/>
        <v>253490.30000000002</v>
      </c>
      <c r="I19" s="25">
        <f t="shared" si="0"/>
        <v>30280.951300000004</v>
      </c>
      <c r="J19" s="25">
        <f>SUM(E19:I19)</f>
        <v>4824686.6537999995</v>
      </c>
      <c r="K19" s="55">
        <f>+K22+K47</f>
        <v>255680</v>
      </c>
      <c r="L19" s="55">
        <f>+L22+L47</f>
        <v>4807729.3401400009</v>
      </c>
      <c r="M19" s="66">
        <f>(C19/K19)-1</f>
        <v>0.14651908635794753</v>
      </c>
      <c r="N19" s="67">
        <f>(J19/L19)-1</f>
        <v>3.5270940729590361E-3</v>
      </c>
    </row>
    <row r="20" spans="2:20" ht="8.25" customHeight="1" thickBot="1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>
      <c r="B21" s="29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9" thickBot="1">
      <c r="B22" s="33" t="s">
        <v>17</v>
      </c>
      <c r="C22" s="34">
        <f t="shared" ref="C22:L22" si="1">+C23+C38</f>
        <v>293142</v>
      </c>
      <c r="D22" s="34">
        <f t="shared" si="1"/>
        <v>167508</v>
      </c>
      <c r="E22" s="34">
        <f t="shared" si="1"/>
        <v>2594522.1489999997</v>
      </c>
      <c r="F22" s="34">
        <f t="shared" si="1"/>
        <v>410068.19350000011</v>
      </c>
      <c r="G22" s="34">
        <f t="shared" si="1"/>
        <v>1532249.8900000001</v>
      </c>
      <c r="H22" s="34">
        <f t="shared" si="1"/>
        <v>253490.30000000002</v>
      </c>
      <c r="I22" s="34">
        <f t="shared" si="1"/>
        <v>30280.951300000004</v>
      </c>
      <c r="J22" s="35">
        <f t="shared" si="1"/>
        <v>4820611.4837999996</v>
      </c>
      <c r="K22" s="56">
        <f t="shared" si="1"/>
        <v>255680</v>
      </c>
      <c r="L22" s="56">
        <f t="shared" si="1"/>
        <v>4806790.1801400008</v>
      </c>
      <c r="M22" s="68">
        <f>(C22/K22)-1</f>
        <v>0.14651908635794753</v>
      </c>
      <c r="N22" s="68">
        <f>(J22/L22)-1</f>
        <v>2.8753707031157205E-3</v>
      </c>
      <c r="Q22" s="19"/>
    </row>
    <row r="23" spans="2:20" ht="13.9" thickBot="1">
      <c r="B23" s="62" t="s">
        <v>18</v>
      </c>
      <c r="C23" s="63">
        <f>C24+C28+C34+C36+C32+C26</f>
        <v>292298</v>
      </c>
      <c r="D23" s="63">
        <f t="shared" ref="D23:F23" si="2">D24+D28+D34+D36+D32+D26</f>
        <v>167086</v>
      </c>
      <c r="E23" s="63">
        <f t="shared" si="2"/>
        <v>2587250.0489999996</v>
      </c>
      <c r="F23" s="63">
        <f t="shared" si="2"/>
        <v>382088.98350000009</v>
      </c>
      <c r="G23" s="63">
        <f>G24+G28+G34+G36+G32+G26</f>
        <v>1532249.8900000001</v>
      </c>
      <c r="H23" s="63">
        <f t="shared" ref="H23:I23" si="3">H24+H28+H34+H36+H32+H26</f>
        <v>248476.69000000003</v>
      </c>
      <c r="I23" s="63">
        <f t="shared" si="3"/>
        <v>29997.951300000004</v>
      </c>
      <c r="J23" s="64">
        <f t="shared" ref="J23:J43" si="4">SUM(E23:I23)</f>
        <v>4780063.5637999997</v>
      </c>
      <c r="K23" s="57">
        <f>K24+K28+K32+K34+K36+K26</f>
        <v>254868</v>
      </c>
      <c r="L23" s="57">
        <f>L24+L28+L32+L34+L36+L26</f>
        <v>4764482.7001400003</v>
      </c>
      <c r="M23" s="68">
        <f t="shared" ref="M23:M45" si="5">(C23/K23)-1</f>
        <v>0.14686033554624345</v>
      </c>
      <c r="N23" s="68">
        <f t="shared" ref="N23:N45" si="6">(J23/L23)-1</f>
        <v>3.2702109841937776E-3</v>
      </c>
      <c r="Q23" s="19"/>
    </row>
    <row r="24" spans="2:20" ht="13.9" thickBot="1">
      <c r="B24" s="10" t="s">
        <v>19</v>
      </c>
      <c r="C24" s="36">
        <f t="shared" ref="C24:I24" si="7">C25</f>
        <v>24304</v>
      </c>
      <c r="D24" s="36">
        <f t="shared" si="7"/>
        <v>12726</v>
      </c>
      <c r="E24" s="36">
        <f t="shared" si="7"/>
        <v>166691.40899999999</v>
      </c>
      <c r="F24" s="36">
        <f t="shared" si="7"/>
        <v>5241.2299999999996</v>
      </c>
      <c r="G24" s="36">
        <f t="shared" si="7"/>
        <v>24431.86</v>
      </c>
      <c r="H24" s="36">
        <f t="shared" si="7"/>
        <v>7436.7489999999998</v>
      </c>
      <c r="I24" s="36">
        <f t="shared" si="7"/>
        <v>0</v>
      </c>
      <c r="J24" s="36">
        <f t="shared" si="4"/>
        <v>203801.24800000002</v>
      </c>
      <c r="K24" s="57">
        <f>K25</f>
        <v>13631</v>
      </c>
      <c r="L24" s="57">
        <f>L25</f>
        <v>120484.03400000001</v>
      </c>
      <c r="M24" s="68">
        <f t="shared" si="5"/>
        <v>0.78299464456019363</v>
      </c>
      <c r="N24" s="68">
        <f t="shared" si="6"/>
        <v>0.69152078689529928</v>
      </c>
      <c r="Q24" s="19"/>
    </row>
    <row r="25" spans="2:20" s="11" customFormat="1" ht="12.6" thickBot="1">
      <c r="B25" s="37" t="s">
        <v>20</v>
      </c>
      <c r="C25" s="12">
        <v>24304</v>
      </c>
      <c r="D25" s="12">
        <v>12726</v>
      </c>
      <c r="E25" s="12">
        <v>166691.40899999999</v>
      </c>
      <c r="F25" s="38">
        <v>5241.2299999999996</v>
      </c>
      <c r="G25" s="39">
        <v>24431.86</v>
      </c>
      <c r="H25" s="38">
        <v>7436.7489999999998</v>
      </c>
      <c r="I25" s="38">
        <v>0</v>
      </c>
      <c r="J25" s="36">
        <f t="shared" si="4"/>
        <v>203801.24800000002</v>
      </c>
      <c r="K25" s="58">
        <v>13631</v>
      </c>
      <c r="L25" s="58">
        <v>120484.03400000001</v>
      </c>
      <c r="M25" s="68">
        <f t="shared" si="5"/>
        <v>0.78299464456019363</v>
      </c>
      <c r="N25" s="68">
        <f t="shared" si="6"/>
        <v>0.69152078689529928</v>
      </c>
      <c r="T25" s="40"/>
    </row>
    <row r="26" spans="2:20" s="11" customFormat="1" ht="13.9" thickBot="1">
      <c r="B26" s="10" t="s">
        <v>21</v>
      </c>
      <c r="C26" s="36">
        <f t="shared" ref="C26:D26" si="8">C27</f>
        <v>840</v>
      </c>
      <c r="D26" s="36">
        <f t="shared" si="8"/>
        <v>420</v>
      </c>
      <c r="E26" s="36">
        <f>E27</f>
        <v>488.25</v>
      </c>
      <c r="F26" s="36">
        <f>F27</f>
        <v>97.98</v>
      </c>
      <c r="G26" s="36">
        <f>G27</f>
        <v>294702.73</v>
      </c>
      <c r="H26" s="36">
        <f>H27</f>
        <v>0</v>
      </c>
      <c r="I26" s="36">
        <f>I27</f>
        <v>0</v>
      </c>
      <c r="J26" s="36">
        <f t="shared" si="4"/>
        <v>295288.95999999996</v>
      </c>
      <c r="K26" s="57">
        <f>K27</f>
        <v>0</v>
      </c>
      <c r="L26" s="57">
        <f>L27</f>
        <v>314586.77999999997</v>
      </c>
      <c r="M26" s="68" t="s">
        <v>22</v>
      </c>
      <c r="N26" s="68">
        <f t="shared" si="6"/>
        <v>-6.1343391480087051E-2</v>
      </c>
      <c r="T26" s="40"/>
    </row>
    <row r="27" spans="2:20" s="40" customFormat="1" ht="12.6" thickBot="1">
      <c r="B27" s="41" t="s">
        <v>23</v>
      </c>
      <c r="C27" s="12">
        <v>840</v>
      </c>
      <c r="D27" s="12">
        <v>420</v>
      </c>
      <c r="E27" s="39">
        <v>488.25</v>
      </c>
      <c r="F27" s="38">
        <v>97.98</v>
      </c>
      <c r="G27" s="39">
        <v>294702.73</v>
      </c>
      <c r="H27" s="38"/>
      <c r="I27" s="38">
        <v>0</v>
      </c>
      <c r="J27" s="36">
        <f t="shared" si="4"/>
        <v>295288.95999999996</v>
      </c>
      <c r="K27" s="58">
        <v>0</v>
      </c>
      <c r="L27" s="58">
        <v>314586.77999999997</v>
      </c>
      <c r="M27" s="68" t="s">
        <v>22</v>
      </c>
      <c r="N27" s="68">
        <f t="shared" si="6"/>
        <v>-6.1343391480087051E-2</v>
      </c>
    </row>
    <row r="28" spans="2:20" ht="13.9" thickBot="1">
      <c r="B28" s="10" t="s">
        <v>24</v>
      </c>
      <c r="C28" s="42">
        <f t="shared" ref="C28:D28" si="9">SUM(C29:C31)</f>
        <v>257035</v>
      </c>
      <c r="D28" s="42">
        <f t="shared" si="9"/>
        <v>147853</v>
      </c>
      <c r="E28" s="42">
        <f t="shared" ref="E28:I28" si="10">SUM(E29:E31)</f>
        <v>2375568.9029999999</v>
      </c>
      <c r="F28" s="42">
        <f t="shared" si="10"/>
        <v>233621.0725000001</v>
      </c>
      <c r="G28" s="42">
        <f t="shared" si="10"/>
        <v>697212.52</v>
      </c>
      <c r="H28" s="42">
        <f t="shared" si="10"/>
        <v>207673.65600000002</v>
      </c>
      <c r="I28" s="42">
        <f t="shared" si="10"/>
        <v>29997.951300000004</v>
      </c>
      <c r="J28" s="36">
        <f t="shared" si="4"/>
        <v>3544074.1028</v>
      </c>
      <c r="K28" s="57">
        <f>SUM(K29:K31)</f>
        <v>237126</v>
      </c>
      <c r="L28" s="57">
        <f>SUM(L29:L31)</f>
        <v>3285295.3971399995</v>
      </c>
      <c r="M28" s="68">
        <f t="shared" si="5"/>
        <v>8.3959582669129507E-2</v>
      </c>
      <c r="N28" s="68">
        <f t="shared" si="6"/>
        <v>7.8768778565628805E-2</v>
      </c>
    </row>
    <row r="29" spans="2:20" s="11" customFormat="1" ht="12.6" thickBot="1">
      <c r="B29" s="43" t="s">
        <v>25</v>
      </c>
      <c r="C29" s="12">
        <v>100465</v>
      </c>
      <c r="D29" s="12">
        <v>57481</v>
      </c>
      <c r="E29" s="12">
        <v>785328.14999999991</v>
      </c>
      <c r="F29" s="38">
        <v>233621.0725000001</v>
      </c>
      <c r="G29" s="39">
        <v>457440.54000000004</v>
      </c>
      <c r="H29" s="38">
        <v>207673.65600000002</v>
      </c>
      <c r="I29" s="38">
        <v>29997.951300000004</v>
      </c>
      <c r="J29" s="36">
        <f t="shared" si="4"/>
        <v>1714061.3698000002</v>
      </c>
      <c r="K29" s="58">
        <v>91710</v>
      </c>
      <c r="L29" s="58">
        <v>1514875.8111</v>
      </c>
      <c r="M29" s="68">
        <f t="shared" si="5"/>
        <v>9.5463962490458965E-2</v>
      </c>
      <c r="N29" s="68">
        <f t="shared" si="6"/>
        <v>0.13148639462093281</v>
      </c>
      <c r="T29" s="40"/>
    </row>
    <row r="30" spans="2:20" s="11" customFormat="1" ht="12.6" thickBot="1">
      <c r="B30" s="43" t="s">
        <v>26</v>
      </c>
      <c r="C30" s="12">
        <v>156570</v>
      </c>
      <c r="D30" s="12">
        <v>90372</v>
      </c>
      <c r="E30" s="12">
        <v>1590240.753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1590240.753</v>
      </c>
      <c r="K30" s="58">
        <v>145416</v>
      </c>
      <c r="L30" s="58">
        <v>1567746.1960399996</v>
      </c>
      <c r="M30" s="68">
        <f t="shared" si="5"/>
        <v>7.6704076580293767E-2</v>
      </c>
      <c r="N30" s="68">
        <f t="shared" si="6"/>
        <v>1.4348340960303352E-2</v>
      </c>
      <c r="T30" s="40"/>
    </row>
    <row r="31" spans="2:20" s="11" customFormat="1" ht="12.6" thickBot="1">
      <c r="B31" s="44" t="s">
        <v>27</v>
      </c>
      <c r="C31" s="12">
        <v>0</v>
      </c>
      <c r="D31" s="12">
        <v>0</v>
      </c>
      <c r="E31" s="12">
        <v>0</v>
      </c>
      <c r="F31" s="38">
        <v>0</v>
      </c>
      <c r="G31" s="39">
        <v>239771.97999999998</v>
      </c>
      <c r="H31" s="38">
        <v>0</v>
      </c>
      <c r="I31" s="38">
        <v>0</v>
      </c>
      <c r="J31" s="36">
        <f t="shared" si="4"/>
        <v>239771.97999999998</v>
      </c>
      <c r="K31" s="58">
        <v>0</v>
      </c>
      <c r="L31" s="58">
        <v>202673.39</v>
      </c>
      <c r="M31" s="68" t="s">
        <v>22</v>
      </c>
      <c r="N31" s="68">
        <f t="shared" si="6"/>
        <v>0.18304618085284874</v>
      </c>
      <c r="T31" s="40"/>
    </row>
    <row r="32" spans="2:20" s="11" customFormat="1" ht="13.9" thickBot="1">
      <c r="B32" s="10" t="s">
        <v>28</v>
      </c>
      <c r="C32" s="36">
        <f t="shared" ref="C32:D32" si="11">C33</f>
        <v>4477</v>
      </c>
      <c r="D32" s="36">
        <f t="shared" si="11"/>
        <v>2248</v>
      </c>
      <c r="E32" s="36">
        <f>E33</f>
        <v>31577.982</v>
      </c>
      <c r="F32" s="36">
        <f>F33</f>
        <v>54053.911999999997</v>
      </c>
      <c r="G32" s="36">
        <f>G33</f>
        <v>149441.09</v>
      </c>
      <c r="H32" s="36">
        <f>H33</f>
        <v>0</v>
      </c>
      <c r="I32" s="36">
        <f>I33</f>
        <v>0</v>
      </c>
      <c r="J32" s="36">
        <f t="shared" si="4"/>
        <v>235072.984</v>
      </c>
      <c r="K32" s="57">
        <f>K33</f>
        <v>3533</v>
      </c>
      <c r="L32" s="57">
        <f>L33</f>
        <v>352539.39799999999</v>
      </c>
      <c r="M32" s="68">
        <f t="shared" si="5"/>
        <v>0.26719501839796211</v>
      </c>
      <c r="N32" s="68">
        <f t="shared" si="6"/>
        <v>-0.33320081292020587</v>
      </c>
      <c r="T32" s="40"/>
    </row>
    <row r="33" spans="1:22" s="11" customFormat="1" ht="12.6" thickBot="1">
      <c r="A33" s="40"/>
      <c r="B33" s="43" t="s">
        <v>29</v>
      </c>
      <c r="C33" s="12">
        <v>4477</v>
      </c>
      <c r="D33" s="12">
        <v>2248</v>
      </c>
      <c r="E33" s="12">
        <v>31577.982</v>
      </c>
      <c r="F33" s="38">
        <v>54053.911999999997</v>
      </c>
      <c r="G33" s="39">
        <v>149441.09</v>
      </c>
      <c r="H33" s="38">
        <v>0</v>
      </c>
      <c r="I33" s="38"/>
      <c r="J33" s="36">
        <f t="shared" si="4"/>
        <v>235072.984</v>
      </c>
      <c r="K33" s="58">
        <v>3533</v>
      </c>
      <c r="L33" s="58">
        <v>352539.39799999999</v>
      </c>
      <c r="M33" s="68">
        <f t="shared" si="5"/>
        <v>0.26719501839796211</v>
      </c>
      <c r="N33" s="68">
        <f t="shared" si="6"/>
        <v>-0.33320081292020587</v>
      </c>
      <c r="T33" s="40"/>
    </row>
    <row r="34" spans="1:22" s="11" customFormat="1" ht="13.9" thickBot="1">
      <c r="A34" s="40"/>
      <c r="B34" s="10" t="s">
        <v>30</v>
      </c>
      <c r="C34" s="36">
        <f t="shared" ref="C34:I34" si="12">C35</f>
        <v>324</v>
      </c>
      <c r="D34" s="36">
        <f t="shared" si="12"/>
        <v>250</v>
      </c>
      <c r="E34" s="36">
        <f t="shared" si="12"/>
        <v>4791.505000000001</v>
      </c>
      <c r="F34" s="36">
        <f t="shared" si="12"/>
        <v>88388.78899999999</v>
      </c>
      <c r="G34" s="36">
        <f t="shared" si="12"/>
        <v>333498.69000000006</v>
      </c>
      <c r="H34" s="36">
        <f t="shared" si="12"/>
        <v>33366.285000000003</v>
      </c>
      <c r="I34" s="36">
        <f t="shared" si="12"/>
        <v>0</v>
      </c>
      <c r="J34" s="36">
        <f t="shared" si="4"/>
        <v>460045.26900000009</v>
      </c>
      <c r="K34" s="57">
        <f>K35</f>
        <v>568</v>
      </c>
      <c r="L34" s="57">
        <f>L35</f>
        <v>618458.09100000013</v>
      </c>
      <c r="M34" s="68">
        <f t="shared" si="5"/>
        <v>-0.42957746478873238</v>
      </c>
      <c r="N34" s="68">
        <f t="shared" si="6"/>
        <v>-0.25614156287268952</v>
      </c>
      <c r="T34" s="40"/>
    </row>
    <row r="35" spans="1:22" s="11" customFormat="1" ht="12.6" thickBot="1">
      <c r="B35" s="41" t="s">
        <v>31</v>
      </c>
      <c r="C35" s="12">
        <v>324</v>
      </c>
      <c r="D35" s="12">
        <v>250</v>
      </c>
      <c r="E35" s="12">
        <v>4791.505000000001</v>
      </c>
      <c r="F35" s="38">
        <v>88388.78899999999</v>
      </c>
      <c r="G35" s="39">
        <v>333498.69000000006</v>
      </c>
      <c r="H35" s="38">
        <v>33366.285000000003</v>
      </c>
      <c r="I35" s="38">
        <v>0</v>
      </c>
      <c r="J35" s="36">
        <f t="shared" si="4"/>
        <v>460045.26900000009</v>
      </c>
      <c r="K35" s="58">
        <v>568</v>
      </c>
      <c r="L35" s="58">
        <v>618458.09100000013</v>
      </c>
      <c r="M35" s="68">
        <f t="shared" si="5"/>
        <v>-0.42957746478873238</v>
      </c>
      <c r="N35" s="68">
        <f t="shared" si="6"/>
        <v>-0.25614156287268952</v>
      </c>
      <c r="T35" s="40"/>
    </row>
    <row r="36" spans="1:22" s="11" customFormat="1" ht="13.9" thickBot="1">
      <c r="B36" s="10" t="s">
        <v>32</v>
      </c>
      <c r="C36" s="36">
        <f t="shared" ref="C36:D36" si="13">C37</f>
        <v>5318</v>
      </c>
      <c r="D36" s="36">
        <f t="shared" si="13"/>
        <v>3589</v>
      </c>
      <c r="E36" s="36">
        <f>E37</f>
        <v>8132</v>
      </c>
      <c r="F36" s="36">
        <f>F37</f>
        <v>686</v>
      </c>
      <c r="G36" s="36">
        <f>G37</f>
        <v>32963</v>
      </c>
      <c r="H36" s="36">
        <f>H37</f>
        <v>0</v>
      </c>
      <c r="I36" s="36">
        <f>I37</f>
        <v>0</v>
      </c>
      <c r="J36" s="36">
        <f t="shared" si="4"/>
        <v>41781</v>
      </c>
      <c r="K36" s="57">
        <f>K37</f>
        <v>10</v>
      </c>
      <c r="L36" s="57">
        <f>L37</f>
        <v>73119</v>
      </c>
      <c r="M36" s="68" t="s">
        <v>33</v>
      </c>
      <c r="N36" s="68">
        <f t="shared" si="6"/>
        <v>-0.42858901243178926</v>
      </c>
      <c r="T36" s="40"/>
    </row>
    <row r="37" spans="1:22" s="11" customFormat="1" ht="12.6" thickBot="1">
      <c r="B37" s="43" t="s">
        <v>34</v>
      </c>
      <c r="C37" s="12">
        <v>5318</v>
      </c>
      <c r="D37" s="12">
        <v>3589</v>
      </c>
      <c r="E37" s="12">
        <v>8132</v>
      </c>
      <c r="F37" s="38">
        <v>686</v>
      </c>
      <c r="G37" s="39">
        <v>32963</v>
      </c>
      <c r="H37" s="38"/>
      <c r="I37" s="38">
        <v>0</v>
      </c>
      <c r="J37" s="36">
        <f t="shared" si="4"/>
        <v>41781</v>
      </c>
      <c r="K37" s="58">
        <v>10</v>
      </c>
      <c r="L37" s="58">
        <v>73119</v>
      </c>
      <c r="M37" s="68" t="s">
        <v>33</v>
      </c>
      <c r="N37" s="68">
        <f t="shared" si="6"/>
        <v>-0.42858901243178926</v>
      </c>
      <c r="T37" s="40"/>
    </row>
    <row r="38" spans="1:22" ht="13.9" thickBot="1">
      <c r="B38" s="62" t="s">
        <v>35</v>
      </c>
      <c r="C38" s="63">
        <f>C39+C41+C44</f>
        <v>844</v>
      </c>
      <c r="D38" s="63">
        <f>D39+D41+D44</f>
        <v>422</v>
      </c>
      <c r="E38" s="63">
        <f>E39+E41+E44</f>
        <v>7272.1</v>
      </c>
      <c r="F38" s="63">
        <f>F39+F41+F44</f>
        <v>27979.21</v>
      </c>
      <c r="G38" s="63">
        <f t="shared" ref="G38:I38" si="14">G39+G41+G44</f>
        <v>0</v>
      </c>
      <c r="H38" s="63">
        <f t="shared" si="14"/>
        <v>5013.6099999999997</v>
      </c>
      <c r="I38" s="63">
        <f t="shared" si="14"/>
        <v>283</v>
      </c>
      <c r="J38" s="63">
        <f>SUM(E38:I38)</f>
        <v>40547.919999999998</v>
      </c>
      <c r="K38" s="57">
        <f>K39+K41+K44</f>
        <v>812</v>
      </c>
      <c r="L38" s="57">
        <f>L39+L41+L44</f>
        <v>42307.479999999996</v>
      </c>
      <c r="M38" s="68">
        <f t="shared" si="5"/>
        <v>3.9408866995073843E-2</v>
      </c>
      <c r="N38" s="68">
        <f t="shared" si="6"/>
        <v>-4.1589808705221776E-2</v>
      </c>
      <c r="U38" s="11"/>
      <c r="V38" s="11"/>
    </row>
    <row r="39" spans="1:22" ht="13.9" thickBot="1">
      <c r="B39" s="10" t="s">
        <v>36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16575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16575</v>
      </c>
      <c r="K39" s="57">
        <f>K40</f>
        <v>0</v>
      </c>
      <c r="L39" s="57">
        <f>L40</f>
        <v>15657</v>
      </c>
      <c r="M39" s="68" t="s">
        <v>22</v>
      </c>
      <c r="N39" s="68">
        <f t="shared" si="6"/>
        <v>5.8631921824104261E-2</v>
      </c>
      <c r="U39" s="11"/>
      <c r="V39" s="11"/>
    </row>
    <row r="40" spans="1:22" s="11" customFormat="1" ht="12.6" thickBot="1">
      <c r="B40" s="43" t="s">
        <v>37</v>
      </c>
      <c r="C40" s="12">
        <v>0</v>
      </c>
      <c r="D40" s="12">
        <v>0</v>
      </c>
      <c r="E40" s="12">
        <v>0</v>
      </c>
      <c r="F40" s="38">
        <v>16575</v>
      </c>
      <c r="G40" s="39">
        <v>0</v>
      </c>
      <c r="H40" s="38">
        <v>0</v>
      </c>
      <c r="I40" s="38">
        <v>0</v>
      </c>
      <c r="J40" s="36">
        <f t="shared" si="4"/>
        <v>16575</v>
      </c>
      <c r="K40" s="58">
        <v>0</v>
      </c>
      <c r="L40" s="58">
        <v>15657</v>
      </c>
      <c r="M40" s="68" t="s">
        <v>22</v>
      </c>
      <c r="N40" s="68">
        <f t="shared" si="6"/>
        <v>5.8631921824104261E-2</v>
      </c>
      <c r="T40" s="40"/>
    </row>
    <row r="41" spans="1:22" s="11" customFormat="1" ht="13.9" thickBot="1">
      <c r="B41" s="10" t="s">
        <v>38</v>
      </c>
      <c r="C41" s="42">
        <f t="shared" ref="C41:I41" si="16">SUM(C42:C43)</f>
        <v>22</v>
      </c>
      <c r="D41" s="42">
        <f t="shared" si="16"/>
        <v>11</v>
      </c>
      <c r="E41" s="42">
        <f t="shared" si="16"/>
        <v>152.10000000000002</v>
      </c>
      <c r="F41" s="42">
        <f t="shared" si="16"/>
        <v>6900.93</v>
      </c>
      <c r="G41" s="42">
        <f t="shared" si="16"/>
        <v>0</v>
      </c>
      <c r="H41" s="42">
        <f t="shared" si="16"/>
        <v>0</v>
      </c>
      <c r="I41" s="42">
        <f t="shared" si="16"/>
        <v>283</v>
      </c>
      <c r="J41" s="36">
        <f t="shared" si="4"/>
        <v>7336.0300000000007</v>
      </c>
      <c r="K41" s="59">
        <f>K42+K43</f>
        <v>14</v>
      </c>
      <c r="L41" s="59">
        <f>L42+L43</f>
        <v>7362.3</v>
      </c>
      <c r="M41" s="68">
        <f t="shared" si="5"/>
        <v>0.5714285714285714</v>
      </c>
      <c r="N41" s="68">
        <f t="shared" si="6"/>
        <v>-3.5681784225037871E-3</v>
      </c>
      <c r="T41" s="40"/>
    </row>
    <row r="42" spans="1:22" s="11" customFormat="1" ht="12.6" thickBot="1">
      <c r="B42" s="43" t="s">
        <v>39</v>
      </c>
      <c r="C42" s="12">
        <v>0</v>
      </c>
      <c r="D42" s="12">
        <v>0</v>
      </c>
      <c r="E42" s="12">
        <v>0</v>
      </c>
      <c r="F42" s="38">
        <v>5265</v>
      </c>
      <c r="G42" s="39">
        <v>0</v>
      </c>
      <c r="H42" s="38">
        <v>0</v>
      </c>
      <c r="I42" s="38">
        <v>283</v>
      </c>
      <c r="J42" s="36">
        <f t="shared" si="4"/>
        <v>5548</v>
      </c>
      <c r="K42" s="58">
        <v>0</v>
      </c>
      <c r="L42" s="58">
        <v>5436</v>
      </c>
      <c r="M42" s="68" t="s">
        <v>22</v>
      </c>
      <c r="N42" s="68">
        <f t="shared" si="6"/>
        <v>2.0603384841795469E-2</v>
      </c>
      <c r="T42" s="40"/>
    </row>
    <row r="43" spans="1:22" s="11" customFormat="1" ht="12.6" thickBot="1">
      <c r="B43" s="43" t="s">
        <v>40</v>
      </c>
      <c r="C43" s="12">
        <v>22</v>
      </c>
      <c r="D43" s="12">
        <v>11</v>
      </c>
      <c r="E43" s="12">
        <v>152.10000000000002</v>
      </c>
      <c r="F43" s="38">
        <v>1635.9300000000003</v>
      </c>
      <c r="G43" s="39">
        <v>0</v>
      </c>
      <c r="H43" s="38">
        <v>0</v>
      </c>
      <c r="I43" s="38">
        <v>0</v>
      </c>
      <c r="J43" s="36">
        <f t="shared" si="4"/>
        <v>1788.0300000000002</v>
      </c>
      <c r="K43" s="58">
        <v>14</v>
      </c>
      <c r="L43" s="58">
        <v>1926.3000000000002</v>
      </c>
      <c r="M43" s="68">
        <f t="shared" si="5"/>
        <v>0.5714285714285714</v>
      </c>
      <c r="N43" s="68">
        <f t="shared" si="6"/>
        <v>-7.1780096558168527E-2</v>
      </c>
      <c r="T43" s="40"/>
    </row>
    <row r="44" spans="1:22" s="11" customFormat="1" ht="13.9" thickBot="1">
      <c r="B44" s="10" t="s">
        <v>41</v>
      </c>
      <c r="C44" s="36">
        <f t="shared" ref="C44:D44" si="17">C45</f>
        <v>822</v>
      </c>
      <c r="D44" s="36">
        <f t="shared" si="17"/>
        <v>411</v>
      </c>
      <c r="E44" s="36">
        <f>E45</f>
        <v>7120</v>
      </c>
      <c r="F44" s="36">
        <f>F45</f>
        <v>4503.2800000000007</v>
      </c>
      <c r="G44" s="36">
        <f>G45</f>
        <v>0</v>
      </c>
      <c r="H44" s="36">
        <f>H45</f>
        <v>5013.6099999999997</v>
      </c>
      <c r="I44" s="36">
        <f>I45</f>
        <v>0</v>
      </c>
      <c r="J44" s="36">
        <f>SUM(E44:I44)</f>
        <v>16636.89</v>
      </c>
      <c r="K44" s="57">
        <f>K45</f>
        <v>798</v>
      </c>
      <c r="L44" s="57">
        <f>L45</f>
        <v>19288.18</v>
      </c>
      <c r="M44" s="68">
        <f t="shared" si="5"/>
        <v>3.007518796992481E-2</v>
      </c>
      <c r="N44" s="68">
        <f t="shared" si="6"/>
        <v>-0.13745672219981364</v>
      </c>
      <c r="T44" s="40"/>
    </row>
    <row r="45" spans="1:22" s="11" customFormat="1" ht="12.6" thickBot="1">
      <c r="B45" s="45" t="s">
        <v>42</v>
      </c>
      <c r="C45" s="12">
        <v>822</v>
      </c>
      <c r="D45" s="12">
        <v>411</v>
      </c>
      <c r="E45" s="12">
        <v>7120</v>
      </c>
      <c r="F45" s="46">
        <v>4503.2800000000007</v>
      </c>
      <c r="G45" s="47">
        <v>0</v>
      </c>
      <c r="H45" s="39">
        <v>5013.6099999999997</v>
      </c>
      <c r="I45" s="46">
        <v>0</v>
      </c>
      <c r="J45" s="48">
        <f>SUM(E45:I45)</f>
        <v>16636.89</v>
      </c>
      <c r="K45" s="58">
        <v>798</v>
      </c>
      <c r="L45" s="58">
        <v>19288.18</v>
      </c>
      <c r="M45" s="68">
        <f t="shared" si="5"/>
        <v>3.007518796992481E-2</v>
      </c>
      <c r="N45" s="68">
        <f t="shared" si="6"/>
        <v>-0.13745672219981364</v>
      </c>
      <c r="T45" s="40"/>
    </row>
    <row r="46" spans="1:22" ht="14.45" thickBot="1">
      <c r="B46" s="29" t="s">
        <v>43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9" thickBot="1">
      <c r="B47" s="33" t="s">
        <v>17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3349.01</v>
      </c>
      <c r="G47" s="51">
        <f t="shared" si="18"/>
        <v>726.16000000000008</v>
      </c>
      <c r="H47" s="51">
        <f t="shared" si="18"/>
        <v>0</v>
      </c>
      <c r="I47" s="35">
        <f t="shared" si="18"/>
        <v>0</v>
      </c>
      <c r="J47" s="51">
        <f>SUM(E47:I47)</f>
        <v>4075.17</v>
      </c>
      <c r="K47" s="60">
        <f>K48+K57</f>
        <v>0</v>
      </c>
      <c r="L47" s="60">
        <f>L48+L57</f>
        <v>939.16</v>
      </c>
      <c r="M47" s="68" t="s">
        <v>22</v>
      </c>
      <c r="N47" s="68" t="s">
        <v>33</v>
      </c>
    </row>
    <row r="48" spans="1:22" ht="13.9" thickBot="1">
      <c r="B48" s="62" t="s">
        <v>18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3349.01</v>
      </c>
      <c r="G48" s="60">
        <f t="shared" si="19"/>
        <v>726.16000000000008</v>
      </c>
      <c r="H48" s="60">
        <f t="shared" si="19"/>
        <v>0</v>
      </c>
      <c r="I48" s="60">
        <f t="shared" si="19"/>
        <v>0</v>
      </c>
      <c r="J48" s="60">
        <f t="shared" ref="J48:J59" si="20">SUM(E48:I48)</f>
        <v>4075.17</v>
      </c>
      <c r="K48" s="60">
        <f>+K49+K51+K53+K55</f>
        <v>0</v>
      </c>
      <c r="L48" s="60">
        <f>+L49+L51+L53+L55</f>
        <v>939.16</v>
      </c>
      <c r="M48" s="68" t="s">
        <v>22</v>
      </c>
      <c r="N48" s="68" t="s">
        <v>33</v>
      </c>
    </row>
    <row r="49" spans="2:20" ht="13.9" thickBot="1">
      <c r="B49" s="10" t="s">
        <v>44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22</v>
      </c>
      <c r="N49" s="68" t="s">
        <v>22</v>
      </c>
    </row>
    <row r="50" spans="2:20" s="40" customFormat="1" ht="12.6" thickBot="1">
      <c r="B50" s="43" t="s">
        <v>45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22</v>
      </c>
      <c r="N50" s="68" t="s">
        <v>22</v>
      </c>
    </row>
    <row r="51" spans="2:20" s="11" customFormat="1" ht="13.9" thickBot="1">
      <c r="B51" s="10" t="s">
        <v>46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3349.01</v>
      </c>
      <c r="G51" s="36">
        <f t="shared" si="23"/>
        <v>726.16000000000008</v>
      </c>
      <c r="H51" s="36">
        <f t="shared" si="23"/>
        <v>0</v>
      </c>
      <c r="I51" s="36">
        <f t="shared" si="23"/>
        <v>0</v>
      </c>
      <c r="J51" s="36">
        <f t="shared" si="20"/>
        <v>4075.17</v>
      </c>
      <c r="K51" s="57">
        <f t="shared" ref="K51:L51" si="24">K52</f>
        <v>0</v>
      </c>
      <c r="L51" s="57">
        <f t="shared" si="24"/>
        <v>939.16</v>
      </c>
      <c r="M51" s="68" t="s">
        <v>22</v>
      </c>
      <c r="N51" s="68" t="s">
        <v>33</v>
      </c>
      <c r="T51" s="40"/>
    </row>
    <row r="52" spans="2:20" s="40" customFormat="1" ht="12.6" thickBot="1">
      <c r="B52" s="41" t="s">
        <v>47</v>
      </c>
      <c r="C52" s="12">
        <v>0</v>
      </c>
      <c r="D52" s="12">
        <v>0</v>
      </c>
      <c r="E52" s="12">
        <v>0</v>
      </c>
      <c r="F52" s="38">
        <v>3349.01</v>
      </c>
      <c r="G52" s="39">
        <v>726.16000000000008</v>
      </c>
      <c r="H52" s="38">
        <v>0</v>
      </c>
      <c r="I52" s="38">
        <v>0</v>
      </c>
      <c r="J52" s="36">
        <f t="shared" si="20"/>
        <v>4075.17</v>
      </c>
      <c r="K52" s="58">
        <v>0</v>
      </c>
      <c r="L52" s="58">
        <v>939.16</v>
      </c>
      <c r="M52" s="68" t="s">
        <v>22</v>
      </c>
      <c r="N52" s="68" t="s">
        <v>33</v>
      </c>
    </row>
    <row r="53" spans="2:20" s="11" customFormat="1" ht="13.9" thickBot="1">
      <c r="B53" s="10" t="s">
        <v>48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0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0</v>
      </c>
      <c r="K53" s="57">
        <f t="shared" ref="K53:L53" si="26">K54</f>
        <v>0</v>
      </c>
      <c r="L53" s="57">
        <f t="shared" si="26"/>
        <v>0</v>
      </c>
      <c r="M53" s="68" t="s">
        <v>22</v>
      </c>
      <c r="N53" s="68" t="s">
        <v>22</v>
      </c>
      <c r="T53" s="40"/>
    </row>
    <row r="54" spans="2:20" s="40" customFormat="1" ht="12.6" thickBot="1">
      <c r="B54" s="43" t="s">
        <v>49</v>
      </c>
      <c r="C54" s="12">
        <v>0</v>
      </c>
      <c r="D54" s="12">
        <v>0</v>
      </c>
      <c r="E54" s="12">
        <v>0</v>
      </c>
      <c r="F54" s="38"/>
      <c r="G54" s="39">
        <v>0</v>
      </c>
      <c r="H54" s="38"/>
      <c r="I54" s="38"/>
      <c r="J54" s="36">
        <f t="shared" si="20"/>
        <v>0</v>
      </c>
      <c r="K54" s="58">
        <v>0</v>
      </c>
      <c r="L54" s="58"/>
      <c r="M54" s="68" t="s">
        <v>22</v>
      </c>
      <c r="N54" s="68" t="s">
        <v>22</v>
      </c>
    </row>
    <row r="55" spans="2:20" s="11" customFormat="1" ht="13.9" thickBot="1">
      <c r="B55" s="10" t="s">
        <v>50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0</v>
      </c>
      <c r="G55" s="36">
        <f t="shared" si="28"/>
        <v>0</v>
      </c>
      <c r="H55" s="36">
        <f t="shared" si="28"/>
        <v>0</v>
      </c>
      <c r="I55" s="36">
        <f t="shared" si="28"/>
        <v>0</v>
      </c>
      <c r="J55" s="36">
        <f t="shared" si="20"/>
        <v>0</v>
      </c>
      <c r="K55" s="57">
        <f t="shared" ref="K55:L55" si="29">K56</f>
        <v>0</v>
      </c>
      <c r="L55" s="57">
        <f t="shared" si="29"/>
        <v>0</v>
      </c>
      <c r="M55" s="68" t="s">
        <v>22</v>
      </c>
      <c r="N55" s="68" t="s">
        <v>22</v>
      </c>
      <c r="T55" s="40"/>
    </row>
    <row r="56" spans="2:20" s="40" customFormat="1" ht="12.6" thickBot="1">
      <c r="B56" s="43" t="s">
        <v>51</v>
      </c>
      <c r="C56" s="12">
        <v>0</v>
      </c>
      <c r="D56" s="12">
        <v>0</v>
      </c>
      <c r="E56" s="12">
        <v>0</v>
      </c>
      <c r="F56" s="38"/>
      <c r="G56" s="39">
        <v>0</v>
      </c>
      <c r="H56" s="38"/>
      <c r="I56" s="38">
        <v>0</v>
      </c>
      <c r="J56" s="36">
        <f t="shared" si="20"/>
        <v>0</v>
      </c>
      <c r="K56" s="58">
        <v>0</v>
      </c>
      <c r="L56" s="58"/>
      <c r="M56" s="68" t="s">
        <v>22</v>
      </c>
      <c r="N56" s="68" t="s">
        <v>22</v>
      </c>
      <c r="P56" s="11"/>
    </row>
    <row r="57" spans="2:20" ht="13.9" thickBot="1">
      <c r="B57" s="62" t="s">
        <v>35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22</v>
      </c>
      <c r="N57" s="68" t="s">
        <v>22</v>
      </c>
    </row>
    <row r="58" spans="2:20" ht="13.9" thickBot="1">
      <c r="B58" s="10" t="s">
        <v>52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22</v>
      </c>
      <c r="N58" s="68" t="s">
        <v>22</v>
      </c>
    </row>
    <row r="59" spans="2:20" s="11" customFormat="1" ht="12.6" thickBot="1">
      <c r="B59" s="45" t="s">
        <v>53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22</v>
      </c>
      <c r="N59" s="68" t="s">
        <v>22</v>
      </c>
      <c r="T59" s="40"/>
    </row>
    <row r="60" spans="2:20" ht="12">
      <c r="B60" s="17" t="s">
        <v>54</v>
      </c>
      <c r="C60" s="3"/>
      <c r="D60" s="18"/>
      <c r="E60" s="18"/>
      <c r="F60" s="3"/>
      <c r="G60" s="3"/>
      <c r="M60" s="18"/>
      <c r="N60" s="18"/>
    </row>
    <row r="61" spans="2:20">
      <c r="B61" s="1" t="s">
        <v>55</v>
      </c>
      <c r="C61" s="3"/>
      <c r="D61" s="3"/>
      <c r="E61" s="3"/>
      <c r="F61" s="3"/>
      <c r="G61" s="3"/>
    </row>
    <row r="62" spans="2:20">
      <c r="B62" s="1" t="s">
        <v>56</v>
      </c>
      <c r="C62" s="1"/>
      <c r="D62" s="1"/>
      <c r="E62" s="3"/>
      <c r="F62" s="19"/>
      <c r="G62" s="19"/>
      <c r="I62" s="52"/>
      <c r="J62" s="52"/>
    </row>
    <row r="63" spans="2:20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5">
      <c r="C70"/>
      <c r="D70"/>
      <c r="E70"/>
    </row>
    <row r="71" spans="3:10" ht="14.45">
      <c r="C71"/>
      <c r="D71"/>
      <c r="E71"/>
    </row>
    <row r="72" spans="3:10" ht="14.45">
      <c r="C72"/>
      <c r="D72"/>
      <c r="E72"/>
    </row>
    <row r="73" spans="3:10" ht="14.45">
      <c r="E73"/>
      <c r="F73"/>
      <c r="G73"/>
      <c r="H73"/>
      <c r="I73"/>
      <c r="J73"/>
    </row>
    <row r="74" spans="3:10" ht="14.45">
      <c r="E74"/>
    </row>
    <row r="75" spans="3:10" ht="14.45">
      <c r="E75"/>
    </row>
    <row r="76" spans="3:10" ht="14.45">
      <c r="C76"/>
      <c r="D76"/>
      <c r="E76"/>
    </row>
    <row r="77" spans="3:10" ht="14.45">
      <c r="C77"/>
      <c r="D77"/>
      <c r="E77"/>
    </row>
  </sheetData>
  <mergeCells count="17"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12" zoomScaleNormal="100" zoomScaleSheetLayoutView="100" workbookViewId="0">
      <selection activeCell="C19" sqref="C19:D19"/>
    </sheetView>
  </sheetViews>
  <sheetFormatPr defaultColWidth="11.42578125" defaultRowHeight="11.45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ht="1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>
      <c r="B14" s="6"/>
      <c r="H14" s="2"/>
      <c r="I14" s="2"/>
      <c r="J14" s="2"/>
    </row>
    <row r="15" spans="2:10" ht="24" customHeight="1" thickBot="1">
      <c r="B15" s="71" t="s">
        <v>1</v>
      </c>
      <c r="C15" s="74" t="s">
        <v>2</v>
      </c>
      <c r="D15" s="75"/>
      <c r="E15" s="76"/>
      <c r="F15" s="77" t="s">
        <v>3</v>
      </c>
      <c r="G15" s="77" t="s">
        <v>4</v>
      </c>
      <c r="H15" s="77" t="s">
        <v>5</v>
      </c>
      <c r="I15" s="77" t="s">
        <v>6</v>
      </c>
      <c r="J15" s="77" t="s">
        <v>7</v>
      </c>
    </row>
    <row r="16" spans="2:10" ht="18.75" customHeight="1">
      <c r="B16" s="72"/>
      <c r="C16" s="77" t="s">
        <v>12</v>
      </c>
      <c r="D16" s="77" t="s">
        <v>13</v>
      </c>
      <c r="E16" s="77" t="s">
        <v>14</v>
      </c>
      <c r="F16" s="78"/>
      <c r="G16" s="78"/>
      <c r="H16" s="78"/>
      <c r="I16" s="78"/>
      <c r="J16" s="78"/>
    </row>
    <row r="17" spans="2:16" ht="27" customHeight="1" thickBot="1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>
      <c r="B18" s="23"/>
      <c r="C18" s="7"/>
      <c r="D18" s="7"/>
      <c r="H18" s="2"/>
      <c r="I18" s="2"/>
      <c r="J18" s="7"/>
    </row>
    <row r="19" spans="2:16" ht="14.45" thickBot="1">
      <c r="B19" s="24" t="s">
        <v>15</v>
      </c>
      <c r="C19" s="25">
        <f t="shared" ref="C19:I19" si="0">+C22+C47</f>
        <v>102574</v>
      </c>
      <c r="D19" s="25">
        <f t="shared" si="0"/>
        <v>58521</v>
      </c>
      <c r="E19" s="25">
        <f t="shared" si="0"/>
        <v>971374.37199999974</v>
      </c>
      <c r="F19" s="25">
        <f t="shared" si="0"/>
        <v>307608.16250000009</v>
      </c>
      <c r="G19" s="25">
        <f t="shared" si="0"/>
        <v>754933.22</v>
      </c>
      <c r="H19" s="25">
        <f t="shared" si="0"/>
        <v>105405.91700000002</v>
      </c>
      <c r="I19" s="25">
        <f t="shared" si="0"/>
        <v>29858.361300000004</v>
      </c>
      <c r="J19" s="25">
        <f>SUM(E19:I19)</f>
        <v>2169180.0327999997</v>
      </c>
    </row>
    <row r="20" spans="2:16" ht="8.25" customHeight="1" thickBot="1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>
      <c r="B21" s="29" t="s">
        <v>16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15">
      <c r="B22" s="33" t="s">
        <v>17</v>
      </c>
      <c r="C22" s="34">
        <f t="shared" ref="C22:J22" si="1">+C23+C38</f>
        <v>102574</v>
      </c>
      <c r="D22" s="34">
        <f t="shared" si="1"/>
        <v>58521</v>
      </c>
      <c r="E22" s="34">
        <f t="shared" si="1"/>
        <v>971374.37199999974</v>
      </c>
      <c r="F22" s="34">
        <f t="shared" si="1"/>
        <v>307608.16250000009</v>
      </c>
      <c r="G22" s="34">
        <f t="shared" si="1"/>
        <v>754933.22</v>
      </c>
      <c r="H22" s="34">
        <f t="shared" si="1"/>
        <v>105405.91700000002</v>
      </c>
      <c r="I22" s="34">
        <f t="shared" si="1"/>
        <v>29858.361300000004</v>
      </c>
      <c r="J22" s="35">
        <f t="shared" si="1"/>
        <v>2169180.0327999997</v>
      </c>
      <c r="M22" s="19"/>
    </row>
    <row r="23" spans="2:16" ht="13.15">
      <c r="B23" s="62" t="s">
        <v>18</v>
      </c>
      <c r="C23" s="63">
        <f>C24+C28+C34+C36+C32+C26</f>
        <v>102574</v>
      </c>
      <c r="D23" s="63">
        <f t="shared" ref="D23:F23" si="2">D24+D28+D34+D36+D32+D26</f>
        <v>58521</v>
      </c>
      <c r="E23" s="63">
        <f t="shared" si="2"/>
        <v>971374.37199999974</v>
      </c>
      <c r="F23" s="63">
        <f t="shared" si="2"/>
        <v>305736.16250000009</v>
      </c>
      <c r="G23" s="63">
        <f>G24+G28+G34+G36+G32+G26</f>
        <v>754933.22</v>
      </c>
      <c r="H23" s="63">
        <f t="shared" ref="H23:I23" si="3">H24+H28+H34+H36+H32+H26</f>
        <v>105405.91700000002</v>
      </c>
      <c r="I23" s="63">
        <f t="shared" si="3"/>
        <v>29858.361300000004</v>
      </c>
      <c r="J23" s="64">
        <f t="shared" ref="J23:J43" si="4">SUM(E23:I23)</f>
        <v>2167308.0327999997</v>
      </c>
      <c r="M23" s="19"/>
    </row>
    <row r="24" spans="2:16" ht="13.15">
      <c r="B24" s="10" t="s">
        <v>19</v>
      </c>
      <c r="C24" s="36">
        <f t="shared" ref="C24:I24" si="5">C25</f>
        <v>10872</v>
      </c>
      <c r="D24" s="36">
        <f t="shared" si="5"/>
        <v>5718</v>
      </c>
      <c r="E24" s="36">
        <f t="shared" si="5"/>
        <v>27389.827000000001</v>
      </c>
      <c r="F24" s="36">
        <f t="shared" si="5"/>
        <v>5241.2299999999996</v>
      </c>
      <c r="G24" s="36">
        <f t="shared" si="5"/>
        <v>24431.86</v>
      </c>
      <c r="H24" s="36">
        <f t="shared" si="5"/>
        <v>0</v>
      </c>
      <c r="I24" s="36">
        <f t="shared" si="5"/>
        <v>0</v>
      </c>
      <c r="J24" s="36">
        <f t="shared" si="4"/>
        <v>57062.917000000001</v>
      </c>
      <c r="M24" s="19"/>
    </row>
    <row r="25" spans="2:16" s="11" customFormat="1" ht="12">
      <c r="B25" s="37" t="s">
        <v>20</v>
      </c>
      <c r="C25" s="12">
        <v>10872</v>
      </c>
      <c r="D25" s="12">
        <v>5718</v>
      </c>
      <c r="E25" s="12">
        <v>27389.827000000001</v>
      </c>
      <c r="F25" s="38">
        <v>5241.2299999999996</v>
      </c>
      <c r="G25" s="39">
        <v>24431.86</v>
      </c>
      <c r="H25" s="38">
        <v>0</v>
      </c>
      <c r="I25" s="38">
        <v>0</v>
      </c>
      <c r="J25" s="36">
        <f t="shared" si="4"/>
        <v>57062.917000000001</v>
      </c>
      <c r="P25" s="40"/>
    </row>
    <row r="26" spans="2:16" s="11" customFormat="1" ht="13.15">
      <c r="B26" s="10" t="s">
        <v>21</v>
      </c>
      <c r="C26" s="36">
        <f t="shared" ref="C26:D26" si="6">C27</f>
        <v>800</v>
      </c>
      <c r="D26" s="36">
        <f t="shared" si="6"/>
        <v>400</v>
      </c>
      <c r="E26" s="36">
        <f>E27</f>
        <v>0</v>
      </c>
      <c r="F26" s="36">
        <f>F27</f>
        <v>0</v>
      </c>
      <c r="G26" s="36">
        <f>G27</f>
        <v>84061.409999999989</v>
      </c>
      <c r="H26" s="36">
        <f>H27</f>
        <v>0</v>
      </c>
      <c r="I26" s="36">
        <f>I27</f>
        <v>0</v>
      </c>
      <c r="J26" s="36">
        <f t="shared" si="4"/>
        <v>84061.409999999989</v>
      </c>
      <c r="P26" s="40"/>
    </row>
    <row r="27" spans="2:16" s="40" customFormat="1" ht="12">
      <c r="B27" s="41" t="s">
        <v>23</v>
      </c>
      <c r="C27" s="12">
        <v>800</v>
      </c>
      <c r="D27" s="12">
        <v>400</v>
      </c>
      <c r="E27" s="39">
        <v>0</v>
      </c>
      <c r="F27" s="38"/>
      <c r="G27" s="39">
        <v>84061.409999999989</v>
      </c>
      <c r="H27" s="38">
        <v>0</v>
      </c>
      <c r="I27" s="38">
        <v>0</v>
      </c>
      <c r="J27" s="36">
        <f t="shared" si="4"/>
        <v>84061.409999999989</v>
      </c>
    </row>
    <row r="28" spans="2:16" ht="13.15">
      <c r="B28" s="10" t="s">
        <v>24</v>
      </c>
      <c r="C28" s="42">
        <f t="shared" ref="C28:I28" si="7">SUM(C29:C31)</f>
        <v>87971</v>
      </c>
      <c r="D28" s="42">
        <f t="shared" si="7"/>
        <v>50784</v>
      </c>
      <c r="E28" s="42">
        <f t="shared" si="7"/>
        <v>932323.44299999974</v>
      </c>
      <c r="F28" s="42">
        <f t="shared" si="7"/>
        <v>233159.5125000001</v>
      </c>
      <c r="G28" s="42">
        <f t="shared" si="7"/>
        <v>457440.54000000004</v>
      </c>
      <c r="H28" s="42">
        <f t="shared" si="7"/>
        <v>84665.526000000013</v>
      </c>
      <c r="I28" s="42">
        <f t="shared" si="7"/>
        <v>29858.361300000004</v>
      </c>
      <c r="J28" s="36">
        <f t="shared" si="4"/>
        <v>1737447.3828</v>
      </c>
    </row>
    <row r="29" spans="2:16" s="11" customFormat="1" ht="12">
      <c r="B29" s="43" t="s">
        <v>25</v>
      </c>
      <c r="C29" s="12">
        <v>32659</v>
      </c>
      <c r="D29" s="12">
        <v>18855</v>
      </c>
      <c r="E29" s="12">
        <v>323844.83999999997</v>
      </c>
      <c r="F29" s="38">
        <v>233159.5125000001</v>
      </c>
      <c r="G29" s="39">
        <v>457440.54000000004</v>
      </c>
      <c r="H29" s="38"/>
      <c r="I29" s="38">
        <v>29858.361300000004</v>
      </c>
      <c r="J29" s="36">
        <f t="shared" si="4"/>
        <v>1044303.2538000001</v>
      </c>
      <c r="P29" s="40"/>
    </row>
    <row r="30" spans="2:16" s="11" customFormat="1" ht="12">
      <c r="B30" s="43" t="s">
        <v>26</v>
      </c>
      <c r="C30" s="12">
        <v>55312</v>
      </c>
      <c r="D30" s="12">
        <v>31929</v>
      </c>
      <c r="E30" s="12">
        <v>608478.60299999977</v>
      </c>
      <c r="F30" s="38">
        <v>0</v>
      </c>
      <c r="G30" s="38">
        <v>0</v>
      </c>
      <c r="H30" s="38">
        <v>84665.526000000013</v>
      </c>
      <c r="I30" s="38">
        <v>0</v>
      </c>
      <c r="J30" s="36">
        <f t="shared" si="4"/>
        <v>693144.12899999972</v>
      </c>
      <c r="P30" s="40"/>
    </row>
    <row r="31" spans="2:16" s="11" customFormat="1" ht="12">
      <c r="B31" s="44" t="s">
        <v>27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15">
      <c r="B32" s="10" t="s">
        <v>28</v>
      </c>
      <c r="C32" s="36">
        <f t="shared" ref="C32:D32" si="8">C33</f>
        <v>1551</v>
      </c>
      <c r="D32" s="36">
        <f t="shared" si="8"/>
        <v>776</v>
      </c>
      <c r="E32" s="36">
        <f>E33</f>
        <v>8344.726999999999</v>
      </c>
      <c r="F32" s="36">
        <f>F33</f>
        <v>27390.969999999998</v>
      </c>
      <c r="G32" s="36">
        <f>G33</f>
        <v>64360.58</v>
      </c>
      <c r="H32" s="36">
        <f>H33</f>
        <v>0</v>
      </c>
      <c r="I32" s="36">
        <f>I33</f>
        <v>0</v>
      </c>
      <c r="J32" s="36">
        <f t="shared" si="4"/>
        <v>100096.277</v>
      </c>
      <c r="P32" s="40"/>
    </row>
    <row r="33" spans="1:18" s="11" customFormat="1" ht="12">
      <c r="A33" s="40"/>
      <c r="B33" s="43" t="s">
        <v>29</v>
      </c>
      <c r="C33" s="12">
        <v>1551</v>
      </c>
      <c r="D33" s="12">
        <v>776</v>
      </c>
      <c r="E33" s="12">
        <v>8344.726999999999</v>
      </c>
      <c r="F33" s="38">
        <v>27390.969999999998</v>
      </c>
      <c r="G33" s="39">
        <v>64360.58</v>
      </c>
      <c r="H33" s="38">
        <v>0</v>
      </c>
      <c r="I33" s="38"/>
      <c r="J33" s="36">
        <f t="shared" si="4"/>
        <v>100096.277</v>
      </c>
      <c r="P33" s="40"/>
    </row>
    <row r="34" spans="1:18" s="11" customFormat="1" ht="13.15">
      <c r="A34" s="40"/>
      <c r="B34" s="10" t="s">
        <v>30</v>
      </c>
      <c r="C34" s="36">
        <f t="shared" ref="C34:I34" si="9">C35</f>
        <v>211</v>
      </c>
      <c r="D34" s="36">
        <f t="shared" si="9"/>
        <v>152</v>
      </c>
      <c r="E34" s="36">
        <f t="shared" si="9"/>
        <v>2734.3750000000005</v>
      </c>
      <c r="F34" s="36">
        <f t="shared" si="9"/>
        <v>39263.449999999997</v>
      </c>
      <c r="G34" s="36">
        <f t="shared" si="9"/>
        <v>91675.829999999987</v>
      </c>
      <c r="H34" s="36">
        <f t="shared" si="9"/>
        <v>20740.391000000003</v>
      </c>
      <c r="I34" s="36">
        <f t="shared" si="9"/>
        <v>0</v>
      </c>
      <c r="J34" s="36">
        <f t="shared" si="4"/>
        <v>154414.04599999997</v>
      </c>
      <c r="P34" s="40"/>
    </row>
    <row r="35" spans="1:18" s="11" customFormat="1" ht="12">
      <c r="B35" s="41" t="s">
        <v>31</v>
      </c>
      <c r="C35" s="12">
        <v>211</v>
      </c>
      <c r="D35" s="12">
        <v>152</v>
      </c>
      <c r="E35" s="12">
        <v>2734.3750000000005</v>
      </c>
      <c r="F35" s="38">
        <v>39263.449999999997</v>
      </c>
      <c r="G35" s="39">
        <v>91675.829999999987</v>
      </c>
      <c r="H35" s="38">
        <v>20740.391000000003</v>
      </c>
      <c r="I35" s="38"/>
      <c r="J35" s="36">
        <f t="shared" si="4"/>
        <v>154414.04599999997</v>
      </c>
      <c r="P35" s="40"/>
    </row>
    <row r="36" spans="1:18" s="11" customFormat="1" ht="13.15">
      <c r="B36" s="10" t="s">
        <v>32</v>
      </c>
      <c r="C36" s="36">
        <f t="shared" ref="C36:D36" si="10">C37</f>
        <v>1169</v>
      </c>
      <c r="D36" s="36">
        <f t="shared" si="10"/>
        <v>691</v>
      </c>
      <c r="E36" s="36">
        <f>E37</f>
        <v>582</v>
      </c>
      <c r="F36" s="36">
        <f>F37</f>
        <v>681</v>
      </c>
      <c r="G36" s="36">
        <f>G37</f>
        <v>32963</v>
      </c>
      <c r="H36" s="36">
        <f>H37</f>
        <v>0</v>
      </c>
      <c r="I36" s="36">
        <f>I37</f>
        <v>0</v>
      </c>
      <c r="J36" s="36">
        <f t="shared" si="4"/>
        <v>34226</v>
      </c>
      <c r="P36" s="40"/>
    </row>
    <row r="37" spans="1:18" s="11" customFormat="1" ht="12">
      <c r="B37" s="43" t="s">
        <v>34</v>
      </c>
      <c r="C37" s="12">
        <v>1169</v>
      </c>
      <c r="D37" s="12">
        <v>691</v>
      </c>
      <c r="E37" s="12">
        <v>582</v>
      </c>
      <c r="F37" s="38">
        <v>681</v>
      </c>
      <c r="G37" s="39">
        <v>32963</v>
      </c>
      <c r="H37" s="38">
        <v>0</v>
      </c>
      <c r="I37" s="38">
        <v>0</v>
      </c>
      <c r="J37" s="36">
        <f t="shared" si="4"/>
        <v>34226</v>
      </c>
      <c r="P37" s="40"/>
    </row>
    <row r="38" spans="1:18" ht="13.15">
      <c r="B38" s="62" t="s">
        <v>35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1872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1872</v>
      </c>
      <c r="Q38" s="11"/>
      <c r="R38" s="11"/>
    </row>
    <row r="39" spans="1:18" ht="13.15">
      <c r="B39" s="10" t="s">
        <v>36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1872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1872</v>
      </c>
      <c r="Q39" s="11"/>
      <c r="R39" s="11"/>
    </row>
    <row r="40" spans="1:18" s="11" customFormat="1" ht="12">
      <c r="B40" s="43" t="s">
        <v>37</v>
      </c>
      <c r="C40" s="12">
        <v>0</v>
      </c>
      <c r="D40" s="12">
        <v>0</v>
      </c>
      <c r="E40" s="12">
        <v>0</v>
      </c>
      <c r="F40" s="38">
        <v>1872</v>
      </c>
      <c r="G40" s="39">
        <v>0</v>
      </c>
      <c r="H40" s="38">
        <v>0</v>
      </c>
      <c r="I40" s="38"/>
      <c r="J40" s="36">
        <f t="shared" si="4"/>
        <v>1872</v>
      </c>
      <c r="P40" s="40"/>
    </row>
    <row r="41" spans="1:18" s="11" customFormat="1" ht="13.15">
      <c r="B41" s="10" t="s">
        <v>38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>
      <c r="B42" s="43" t="s">
        <v>39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>
      <c r="B43" s="43" t="s">
        <v>40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15">
      <c r="B44" s="10" t="s">
        <v>41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>
      <c r="B45" s="45" t="s">
        <v>42</v>
      </c>
      <c r="C45" s="12"/>
      <c r="D45" s="12"/>
      <c r="E45" s="12"/>
      <c r="F45" s="46"/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5" thickBot="1">
      <c r="B46" s="29" t="s">
        <v>43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15">
      <c r="B47" s="33" t="s">
        <v>17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15">
      <c r="B48" s="62" t="s">
        <v>18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15" hidden="1">
      <c r="B49" s="10" t="s">
        <v>44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>
      <c r="B50" s="43" t="s">
        <v>45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15">
      <c r="B51" s="10" t="s">
        <v>46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>
      <c r="B52" s="41" t="s">
        <v>47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3.15" hidden="1">
      <c r="B53" s="10" t="s">
        <v>48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>
      <c r="B54" s="43" t="s">
        <v>49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15" hidden="1">
      <c r="B55" s="10" t="s">
        <v>50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>
      <c r="B56" s="43" t="s">
        <v>51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15">
      <c r="B57" s="62" t="s">
        <v>35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15">
      <c r="B58" s="10" t="s">
        <v>52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>
      <c r="B59" s="45" t="s">
        <v>53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>
      <c r="B60" s="17" t="s">
        <v>54</v>
      </c>
      <c r="C60" s="3"/>
      <c r="D60" s="18"/>
      <c r="E60" s="18"/>
      <c r="F60" s="3"/>
      <c r="G60" s="3"/>
    </row>
    <row r="61" spans="2:16">
      <c r="B61" s="1" t="s">
        <v>55</v>
      </c>
      <c r="C61" s="3"/>
      <c r="D61" s="3"/>
      <c r="E61" s="3"/>
      <c r="F61" s="3"/>
      <c r="G61" s="3"/>
    </row>
    <row r="62" spans="2:16">
      <c r="B62" s="1" t="s">
        <v>56</v>
      </c>
      <c r="C62" s="1"/>
      <c r="D62" s="1"/>
      <c r="E62" s="3"/>
      <c r="F62" s="19"/>
      <c r="G62" s="19"/>
      <c r="I62" s="52"/>
      <c r="J62" s="52"/>
    </row>
    <row r="63" spans="2:16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5">
      <c r="C70"/>
      <c r="D70"/>
      <c r="E70"/>
    </row>
    <row r="71" spans="3:10" ht="14.45">
      <c r="C71"/>
      <c r="D71"/>
      <c r="E71"/>
    </row>
    <row r="72" spans="3:10" ht="14.45">
      <c r="C72"/>
      <c r="D72"/>
      <c r="E72"/>
    </row>
    <row r="73" spans="3:10" ht="14.45">
      <c r="E73"/>
      <c r="F73"/>
      <c r="G73"/>
      <c r="H73"/>
      <c r="I73"/>
      <c r="J73"/>
    </row>
    <row r="74" spans="3:10" ht="14.45">
      <c r="E74"/>
    </row>
    <row r="75" spans="3:10" ht="14.45">
      <c r="E75"/>
    </row>
    <row r="76" spans="3:10" ht="14.45">
      <c r="C76"/>
      <c r="D76"/>
      <c r="E76"/>
    </row>
    <row r="77" spans="3:10" ht="14.4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6" zoomScaleNormal="100" zoomScaleSheetLayoutView="100" workbookViewId="0">
      <selection activeCell="C19" sqref="C19:D19"/>
    </sheetView>
  </sheetViews>
  <sheetFormatPr defaultColWidth="11.42578125" defaultRowHeight="11.45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ht="1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>
      <c r="B14" s="6"/>
      <c r="H14" s="2"/>
      <c r="I14" s="2"/>
      <c r="J14" s="2"/>
    </row>
    <row r="15" spans="2:10" ht="24" customHeight="1" thickBot="1">
      <c r="B15" s="71" t="s">
        <v>1</v>
      </c>
      <c r="C15" s="74" t="s">
        <v>2</v>
      </c>
      <c r="D15" s="75"/>
      <c r="E15" s="76"/>
      <c r="F15" s="77" t="s">
        <v>3</v>
      </c>
      <c r="G15" s="77" t="s">
        <v>4</v>
      </c>
      <c r="H15" s="77" t="s">
        <v>5</v>
      </c>
      <c r="I15" s="77" t="s">
        <v>6</v>
      </c>
      <c r="J15" s="77" t="s">
        <v>7</v>
      </c>
    </row>
    <row r="16" spans="2:10" ht="18.75" customHeight="1">
      <c r="B16" s="72"/>
      <c r="C16" s="77" t="s">
        <v>12</v>
      </c>
      <c r="D16" s="77" t="s">
        <v>13</v>
      </c>
      <c r="E16" s="77" t="s">
        <v>14</v>
      </c>
      <c r="F16" s="78"/>
      <c r="G16" s="78"/>
      <c r="H16" s="78"/>
      <c r="I16" s="78"/>
      <c r="J16" s="78"/>
    </row>
    <row r="17" spans="2:16" ht="27" customHeight="1" thickBot="1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>
      <c r="B18" s="23"/>
      <c r="C18" s="7"/>
      <c r="D18" s="7"/>
      <c r="H18" s="2"/>
      <c r="I18" s="2"/>
      <c r="J18" s="7"/>
    </row>
    <row r="19" spans="2:16" ht="14.45" thickBot="1">
      <c r="B19" s="24" t="s">
        <v>15</v>
      </c>
      <c r="C19" s="25">
        <f t="shared" ref="C19:I19" si="0">+C22+C47</f>
        <v>117201</v>
      </c>
      <c r="D19" s="25">
        <f t="shared" si="0"/>
        <v>67547</v>
      </c>
      <c r="E19" s="25">
        <f t="shared" si="0"/>
        <v>1054031.7290000001</v>
      </c>
      <c r="F19" s="25">
        <f t="shared" si="0"/>
        <v>27526.495999999999</v>
      </c>
      <c r="G19" s="25">
        <f t="shared" si="0"/>
        <v>772428.62000000011</v>
      </c>
      <c r="H19" s="25">
        <f t="shared" si="0"/>
        <v>51464.013999999996</v>
      </c>
      <c r="I19" s="25">
        <f t="shared" si="0"/>
        <v>50.209999999999994</v>
      </c>
      <c r="J19" s="25">
        <f>SUM(E19:I19)</f>
        <v>1905501.0690000001</v>
      </c>
    </row>
    <row r="20" spans="2:16" ht="8.25" customHeight="1" thickBot="1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>
      <c r="B21" s="29" t="s">
        <v>16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15">
      <c r="B22" s="33" t="s">
        <v>17</v>
      </c>
      <c r="C22" s="34">
        <f t="shared" ref="C22:J22" si="1">+C23+C38</f>
        <v>117201</v>
      </c>
      <c r="D22" s="34">
        <f t="shared" si="1"/>
        <v>67547</v>
      </c>
      <c r="E22" s="34">
        <f t="shared" si="1"/>
        <v>1054031.7290000001</v>
      </c>
      <c r="F22" s="34">
        <f t="shared" si="1"/>
        <v>27526.495999999999</v>
      </c>
      <c r="G22" s="34">
        <f t="shared" si="1"/>
        <v>772428.62000000011</v>
      </c>
      <c r="H22" s="34">
        <f t="shared" si="1"/>
        <v>51464.013999999996</v>
      </c>
      <c r="I22" s="34">
        <f t="shared" si="1"/>
        <v>50.209999999999994</v>
      </c>
      <c r="J22" s="35">
        <f t="shared" si="1"/>
        <v>1905501.0690000001</v>
      </c>
      <c r="M22" s="19"/>
    </row>
    <row r="23" spans="2:16" ht="13.15">
      <c r="B23" s="62" t="s">
        <v>18</v>
      </c>
      <c r="C23" s="63">
        <f>C24+C28+C34+C36+C32+C26</f>
        <v>117201</v>
      </c>
      <c r="D23" s="63">
        <f t="shared" ref="D23:F23" si="2">D24+D28+D34+D36+D32+D26</f>
        <v>67547</v>
      </c>
      <c r="E23" s="63">
        <f t="shared" si="2"/>
        <v>1054031.7290000001</v>
      </c>
      <c r="F23" s="63">
        <f t="shared" si="2"/>
        <v>27526.495999999999</v>
      </c>
      <c r="G23" s="63">
        <f>G24+G28+G34+G36+G32+G26</f>
        <v>772428.62000000011</v>
      </c>
      <c r="H23" s="63">
        <f t="shared" ref="H23:I23" si="3">H24+H28+H34+H36+H32+H26</f>
        <v>51464.013999999996</v>
      </c>
      <c r="I23" s="63">
        <f t="shared" si="3"/>
        <v>50.209999999999994</v>
      </c>
      <c r="J23" s="64">
        <f t="shared" ref="J23:J43" si="4">SUM(E23:I23)</f>
        <v>1905501.0690000001</v>
      </c>
      <c r="M23" s="19"/>
    </row>
    <row r="24" spans="2:16" ht="13.15">
      <c r="B24" s="10" t="s">
        <v>19</v>
      </c>
      <c r="C24" s="36">
        <f t="shared" ref="C24:I24" si="5">C25</f>
        <v>11376</v>
      </c>
      <c r="D24" s="36">
        <f t="shared" si="5"/>
        <v>5959</v>
      </c>
      <c r="E24" s="36">
        <f t="shared" si="5"/>
        <v>135423.50699999998</v>
      </c>
      <c r="F24" s="36">
        <f t="shared" si="5"/>
        <v>0</v>
      </c>
      <c r="G24" s="36">
        <f t="shared" si="5"/>
        <v>0</v>
      </c>
      <c r="H24" s="36">
        <f t="shared" si="5"/>
        <v>7436.7489999999998</v>
      </c>
      <c r="I24" s="36">
        <f t="shared" si="5"/>
        <v>0</v>
      </c>
      <c r="J24" s="36">
        <f t="shared" si="4"/>
        <v>142860.25599999999</v>
      </c>
      <c r="M24" s="19"/>
    </row>
    <row r="25" spans="2:16" s="11" customFormat="1" ht="12">
      <c r="B25" s="37" t="s">
        <v>20</v>
      </c>
      <c r="C25" s="12">
        <v>11376</v>
      </c>
      <c r="D25" s="12">
        <v>5959</v>
      </c>
      <c r="E25" s="12">
        <v>135423.50699999998</v>
      </c>
      <c r="F25" s="38"/>
      <c r="G25" s="39">
        <v>0</v>
      </c>
      <c r="H25" s="38">
        <v>7436.7489999999998</v>
      </c>
      <c r="I25" s="38">
        <v>0</v>
      </c>
      <c r="J25" s="36">
        <f t="shared" si="4"/>
        <v>142860.25599999999</v>
      </c>
      <c r="P25" s="40"/>
    </row>
    <row r="26" spans="2:16" s="11" customFormat="1" ht="13.15">
      <c r="B26" s="10" t="s">
        <v>21</v>
      </c>
      <c r="C26" s="36">
        <f t="shared" ref="C26:D26" si="6">C27</f>
        <v>40</v>
      </c>
      <c r="D26" s="36">
        <f t="shared" si="6"/>
        <v>20</v>
      </c>
      <c r="E26" s="36">
        <f>E27</f>
        <v>488.25</v>
      </c>
      <c r="F26" s="36">
        <f>F27</f>
        <v>97.98</v>
      </c>
      <c r="G26" s="36">
        <f>G27</f>
        <v>210641.32</v>
      </c>
      <c r="H26" s="36">
        <f>H27</f>
        <v>0</v>
      </c>
      <c r="I26" s="36">
        <f>I27</f>
        <v>0</v>
      </c>
      <c r="J26" s="36">
        <f t="shared" si="4"/>
        <v>211227.55000000002</v>
      </c>
      <c r="P26" s="40"/>
    </row>
    <row r="27" spans="2:16" s="40" customFormat="1" ht="12">
      <c r="B27" s="41" t="s">
        <v>23</v>
      </c>
      <c r="C27" s="12">
        <v>40</v>
      </c>
      <c r="D27" s="12">
        <v>20</v>
      </c>
      <c r="E27" s="39">
        <v>488.25</v>
      </c>
      <c r="F27" s="38">
        <v>97.98</v>
      </c>
      <c r="G27" s="39">
        <v>210641.32</v>
      </c>
      <c r="H27" s="38"/>
      <c r="I27" s="38">
        <v>0</v>
      </c>
      <c r="J27" s="36">
        <f t="shared" si="4"/>
        <v>211227.55000000002</v>
      </c>
    </row>
    <row r="28" spans="2:16" ht="13.15">
      <c r="B28" s="10" t="s">
        <v>24</v>
      </c>
      <c r="C28" s="42">
        <f t="shared" ref="C28:I28" si="7">SUM(C29:C31)</f>
        <v>101026</v>
      </c>
      <c r="D28" s="42">
        <f t="shared" si="7"/>
        <v>58726</v>
      </c>
      <c r="E28" s="42">
        <f t="shared" si="7"/>
        <v>885568.76699999999</v>
      </c>
      <c r="F28" s="42">
        <f t="shared" si="7"/>
        <v>268.60000000000002</v>
      </c>
      <c r="G28" s="42">
        <f t="shared" si="7"/>
        <v>239771.97999999998</v>
      </c>
      <c r="H28" s="42">
        <f t="shared" si="7"/>
        <v>44027.264999999999</v>
      </c>
      <c r="I28" s="42">
        <f t="shared" si="7"/>
        <v>50.209999999999994</v>
      </c>
      <c r="J28" s="36">
        <f t="shared" si="4"/>
        <v>1169686.8219999999</v>
      </c>
    </row>
    <row r="29" spans="2:16" s="11" customFormat="1" ht="12">
      <c r="B29" s="43" t="s">
        <v>25</v>
      </c>
      <c r="C29" s="12">
        <v>41153</v>
      </c>
      <c r="D29" s="12">
        <v>23746</v>
      </c>
      <c r="E29" s="12">
        <v>287830.02999999997</v>
      </c>
      <c r="F29" s="38">
        <v>268.60000000000002</v>
      </c>
      <c r="G29" s="39"/>
      <c r="H29" s="38">
        <v>44027.264999999999</v>
      </c>
      <c r="I29" s="38">
        <v>50.209999999999994</v>
      </c>
      <c r="J29" s="36">
        <f t="shared" si="4"/>
        <v>332176.10499999998</v>
      </c>
      <c r="P29" s="40"/>
    </row>
    <row r="30" spans="2:16" s="11" customFormat="1" ht="12">
      <c r="B30" s="43" t="s">
        <v>26</v>
      </c>
      <c r="C30" s="12">
        <v>59873</v>
      </c>
      <c r="D30" s="12">
        <v>34980</v>
      </c>
      <c r="E30" s="12">
        <v>597738.73700000008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597738.73700000008</v>
      </c>
      <c r="P30" s="40"/>
    </row>
    <row r="31" spans="2:16" s="11" customFormat="1" ht="12">
      <c r="B31" s="44" t="s">
        <v>27</v>
      </c>
      <c r="C31" s="12">
        <v>0</v>
      </c>
      <c r="D31" s="12">
        <v>0</v>
      </c>
      <c r="E31" s="12">
        <v>0</v>
      </c>
      <c r="F31" s="38">
        <v>0</v>
      </c>
      <c r="G31" s="39">
        <v>239771.97999999998</v>
      </c>
      <c r="H31" s="38">
        <v>0</v>
      </c>
      <c r="I31" s="38">
        <v>0</v>
      </c>
      <c r="J31" s="36">
        <f t="shared" si="4"/>
        <v>239771.97999999998</v>
      </c>
      <c r="P31" s="40"/>
    </row>
    <row r="32" spans="2:16" s="11" customFormat="1" ht="13.15">
      <c r="B32" s="10" t="s">
        <v>28</v>
      </c>
      <c r="C32" s="36">
        <f t="shared" ref="C32:D32" si="8">C33</f>
        <v>2858</v>
      </c>
      <c r="D32" s="36">
        <f t="shared" si="8"/>
        <v>1438</v>
      </c>
      <c r="E32" s="36">
        <f>E33</f>
        <v>22944.075000000001</v>
      </c>
      <c r="F32" s="36">
        <f>F33</f>
        <v>26654.142</v>
      </c>
      <c r="G32" s="36">
        <f>G33</f>
        <v>85080.51</v>
      </c>
      <c r="H32" s="36">
        <f>H33</f>
        <v>0</v>
      </c>
      <c r="I32" s="36">
        <f>I33</f>
        <v>0</v>
      </c>
      <c r="J32" s="36">
        <f t="shared" si="4"/>
        <v>134678.72700000001</v>
      </c>
      <c r="P32" s="40"/>
    </row>
    <row r="33" spans="1:18" s="11" customFormat="1" ht="12">
      <c r="A33" s="40"/>
      <c r="B33" s="43" t="s">
        <v>29</v>
      </c>
      <c r="C33" s="12">
        <v>2858</v>
      </c>
      <c r="D33" s="12">
        <v>1438</v>
      </c>
      <c r="E33" s="12">
        <v>22944.075000000001</v>
      </c>
      <c r="F33" s="38">
        <v>26654.142</v>
      </c>
      <c r="G33" s="39">
        <v>85080.51</v>
      </c>
      <c r="H33" s="38">
        <v>0</v>
      </c>
      <c r="I33" s="38">
        <v>0</v>
      </c>
      <c r="J33" s="36">
        <f t="shared" si="4"/>
        <v>134678.72700000001</v>
      </c>
      <c r="P33" s="40"/>
    </row>
    <row r="34" spans="1:18" s="11" customFormat="1" ht="13.15">
      <c r="A34" s="40"/>
      <c r="B34" s="10" t="s">
        <v>30</v>
      </c>
      <c r="C34" s="36">
        <f t="shared" ref="C34:I34" si="9">C35</f>
        <v>113</v>
      </c>
      <c r="D34" s="36">
        <f t="shared" si="9"/>
        <v>98</v>
      </c>
      <c r="E34" s="36">
        <f t="shared" si="9"/>
        <v>2057.13</v>
      </c>
      <c r="F34" s="36">
        <f t="shared" si="9"/>
        <v>500.774</v>
      </c>
      <c r="G34" s="36">
        <f t="shared" si="9"/>
        <v>236934.81000000003</v>
      </c>
      <c r="H34" s="36">
        <f t="shared" si="9"/>
        <v>0</v>
      </c>
      <c r="I34" s="36">
        <f t="shared" si="9"/>
        <v>0</v>
      </c>
      <c r="J34" s="36">
        <f t="shared" si="4"/>
        <v>239492.71400000004</v>
      </c>
      <c r="P34" s="40"/>
    </row>
    <row r="35" spans="1:18" s="11" customFormat="1" ht="12">
      <c r="B35" s="41" t="s">
        <v>31</v>
      </c>
      <c r="C35" s="12">
        <v>113</v>
      </c>
      <c r="D35" s="12">
        <v>98</v>
      </c>
      <c r="E35" s="12">
        <v>2057.13</v>
      </c>
      <c r="F35" s="38">
        <v>500.774</v>
      </c>
      <c r="G35" s="39">
        <v>236934.81000000003</v>
      </c>
      <c r="H35" s="38">
        <v>0</v>
      </c>
      <c r="I35" s="38">
        <v>0</v>
      </c>
      <c r="J35" s="36">
        <f t="shared" si="4"/>
        <v>239492.71400000004</v>
      </c>
      <c r="P35" s="40"/>
    </row>
    <row r="36" spans="1:18" s="11" customFormat="1" ht="13.15">
      <c r="B36" s="10" t="s">
        <v>32</v>
      </c>
      <c r="C36" s="36">
        <f t="shared" ref="C36:D36" si="10">C37</f>
        <v>1788</v>
      </c>
      <c r="D36" s="36">
        <f t="shared" si="10"/>
        <v>1306</v>
      </c>
      <c r="E36" s="36">
        <f>E37</f>
        <v>7550</v>
      </c>
      <c r="F36" s="36">
        <f>F37</f>
        <v>5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7555</v>
      </c>
      <c r="P36" s="40"/>
    </row>
    <row r="37" spans="1:18" s="11" customFormat="1" ht="12">
      <c r="B37" s="43" t="s">
        <v>34</v>
      </c>
      <c r="C37" s="12">
        <v>1788</v>
      </c>
      <c r="D37" s="12">
        <v>1306</v>
      </c>
      <c r="E37" s="12">
        <v>7550</v>
      </c>
      <c r="F37" s="38">
        <v>5</v>
      </c>
      <c r="G37" s="39"/>
      <c r="H37" s="38"/>
      <c r="I37" s="38">
        <v>0</v>
      </c>
      <c r="J37" s="36">
        <f t="shared" si="4"/>
        <v>7555</v>
      </c>
      <c r="P37" s="40"/>
    </row>
    <row r="38" spans="1:18" ht="13.15">
      <c r="B38" s="62" t="s">
        <v>35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15">
      <c r="B39" s="10" t="s">
        <v>36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>
      <c r="B40" s="43" t="s">
        <v>37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15">
      <c r="B41" s="10" t="s">
        <v>38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>
      <c r="B42" s="43" t="s">
        <v>39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>
      <c r="B43" s="43" t="s">
        <v>40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15">
      <c r="B44" s="10" t="s">
        <v>41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>
      <c r="B45" s="45" t="s">
        <v>42</v>
      </c>
      <c r="C45" s="12"/>
      <c r="D45" s="12"/>
      <c r="E45" s="12"/>
      <c r="F45" s="46"/>
      <c r="G45" s="47">
        <v>0</v>
      </c>
      <c r="H45" s="39"/>
      <c r="I45" s="46">
        <v>0</v>
      </c>
      <c r="J45" s="48">
        <f>SUM(E45:I45)</f>
        <v>0</v>
      </c>
      <c r="P45" s="40"/>
    </row>
    <row r="46" spans="1:18" ht="14.45" thickBot="1">
      <c r="B46" s="29" t="s">
        <v>43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15">
      <c r="B47" s="33" t="s">
        <v>17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15">
      <c r="B48" s="62" t="s">
        <v>18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15">
      <c r="B49" s="10" t="s">
        <v>44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>
      <c r="B50" s="43" t="s">
        <v>45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15">
      <c r="B51" s="10" t="s">
        <v>46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>
      <c r="B52" s="41" t="s">
        <v>47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15">
      <c r="B53" s="10" t="s">
        <v>48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>
      <c r="B54" s="43" t="s">
        <v>49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3.15">
      <c r="B55" s="10" t="s">
        <v>50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>
      <c r="B56" s="43" t="s">
        <v>51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15">
      <c r="B57" s="62" t="s">
        <v>35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15">
      <c r="B58" s="10" t="s">
        <v>52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>
      <c r="B59" s="45" t="s">
        <v>53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>
      <c r="B60" s="17" t="s">
        <v>54</v>
      </c>
      <c r="C60" s="3"/>
      <c r="D60" s="18"/>
      <c r="E60" s="18"/>
      <c r="F60" s="3"/>
      <c r="G60" s="3"/>
    </row>
    <row r="61" spans="2:16">
      <c r="B61" s="1" t="s">
        <v>55</v>
      </c>
      <c r="C61" s="3"/>
      <c r="D61" s="3"/>
      <c r="E61" s="3"/>
      <c r="F61" s="3"/>
      <c r="G61" s="3"/>
    </row>
    <row r="62" spans="2:16">
      <c r="B62" s="1" t="s">
        <v>56</v>
      </c>
      <c r="C62" s="1"/>
      <c r="D62" s="1"/>
      <c r="E62" s="3"/>
      <c r="F62" s="19"/>
      <c r="G62" s="19"/>
      <c r="I62" s="52"/>
      <c r="J62" s="52"/>
    </row>
    <row r="63" spans="2:16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5">
      <c r="C70"/>
      <c r="D70"/>
      <c r="E70"/>
    </row>
    <row r="71" spans="3:10" ht="14.45">
      <c r="C71"/>
      <c r="D71"/>
      <c r="E71"/>
    </row>
    <row r="72" spans="3:10" ht="14.45">
      <c r="C72"/>
      <c r="D72"/>
      <c r="E72"/>
    </row>
    <row r="73" spans="3:10" ht="14.45">
      <c r="E73"/>
      <c r="F73"/>
      <c r="G73"/>
      <c r="H73"/>
      <c r="I73"/>
      <c r="J73"/>
    </row>
    <row r="74" spans="3:10" ht="14.45">
      <c r="E74"/>
    </row>
    <row r="75" spans="3:10" ht="14.45">
      <c r="E75"/>
    </row>
    <row r="76" spans="3:10" ht="14.45">
      <c r="C76"/>
      <c r="D76"/>
      <c r="E76"/>
    </row>
    <row r="77" spans="3:10" ht="14.4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6" zoomScaleNormal="100" zoomScaleSheetLayoutView="100" workbookViewId="0">
      <selection activeCell="B25" sqref="B25:D25"/>
    </sheetView>
  </sheetViews>
  <sheetFormatPr defaultColWidth="11.42578125" defaultRowHeight="11.45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ht="1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>
      <c r="B14" s="6"/>
      <c r="H14" s="2"/>
      <c r="I14" s="2"/>
      <c r="J14" s="2"/>
    </row>
    <row r="15" spans="2:10" ht="24" customHeight="1" thickBot="1">
      <c r="B15" s="71" t="s">
        <v>1</v>
      </c>
      <c r="C15" s="74" t="s">
        <v>2</v>
      </c>
      <c r="D15" s="75"/>
      <c r="E15" s="76"/>
      <c r="F15" s="77" t="s">
        <v>3</v>
      </c>
      <c r="G15" s="77" t="s">
        <v>4</v>
      </c>
      <c r="H15" s="77" t="s">
        <v>5</v>
      </c>
      <c r="I15" s="77" t="s">
        <v>6</v>
      </c>
      <c r="J15" s="77" t="s">
        <v>7</v>
      </c>
    </row>
    <row r="16" spans="2:10" ht="18.75" customHeight="1">
      <c r="B16" s="72"/>
      <c r="C16" s="77" t="s">
        <v>12</v>
      </c>
      <c r="D16" s="77" t="s">
        <v>13</v>
      </c>
      <c r="E16" s="77" t="s">
        <v>14</v>
      </c>
      <c r="F16" s="78"/>
      <c r="G16" s="78"/>
      <c r="H16" s="78"/>
      <c r="I16" s="78"/>
      <c r="J16" s="78"/>
    </row>
    <row r="17" spans="2:16" ht="27" customHeight="1" thickBot="1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>
      <c r="B18" s="23"/>
      <c r="C18" s="7"/>
      <c r="D18" s="7"/>
      <c r="H18" s="2"/>
      <c r="I18" s="2"/>
      <c r="J18" s="7"/>
    </row>
    <row r="19" spans="2:16" ht="14.45" thickBot="1">
      <c r="B19" s="24" t="s">
        <v>15</v>
      </c>
      <c r="C19" s="25">
        <f t="shared" ref="C19:I19" si="0">+C22+C47</f>
        <v>51479</v>
      </c>
      <c r="D19" s="25">
        <f t="shared" si="0"/>
        <v>29747</v>
      </c>
      <c r="E19" s="25">
        <f t="shared" si="0"/>
        <v>506930.99700000009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39.909999999999997</v>
      </c>
      <c r="J19" s="25">
        <f>SUM(E19:I19)</f>
        <v>506970.90700000006</v>
      </c>
    </row>
    <row r="20" spans="2:16" ht="8.25" customHeight="1" thickBot="1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>
      <c r="B21" s="29" t="s">
        <v>16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15">
      <c r="B22" s="33" t="s">
        <v>17</v>
      </c>
      <c r="C22" s="34">
        <f t="shared" ref="C22:J22" si="1">+C23+C38</f>
        <v>51479</v>
      </c>
      <c r="D22" s="34">
        <f t="shared" si="1"/>
        <v>29747</v>
      </c>
      <c r="E22" s="34">
        <f t="shared" si="1"/>
        <v>506930.99700000009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39.909999999999997</v>
      </c>
      <c r="J22" s="35">
        <f t="shared" si="1"/>
        <v>506970.90700000006</v>
      </c>
      <c r="M22" s="19"/>
    </row>
    <row r="23" spans="2:16" ht="13.15">
      <c r="B23" s="62" t="s">
        <v>18</v>
      </c>
      <c r="C23" s="63">
        <f>C24+C28+C34+C36+C32+C26</f>
        <v>51479</v>
      </c>
      <c r="D23" s="63">
        <f t="shared" ref="D23:F23" si="2">D24+D28+D34+D36+D32+D26</f>
        <v>29747</v>
      </c>
      <c r="E23" s="63">
        <f t="shared" si="2"/>
        <v>506930.99700000009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39.909999999999997</v>
      </c>
      <c r="J23" s="64">
        <f t="shared" ref="J23:J43" si="4">SUM(E23:I23)</f>
        <v>506970.90700000006</v>
      </c>
      <c r="M23" s="19"/>
    </row>
    <row r="24" spans="2:16" ht="13.15">
      <c r="B24" s="10" t="s">
        <v>19</v>
      </c>
      <c r="C24" s="36">
        <f t="shared" ref="C24:I24" si="5">C25</f>
        <v>31</v>
      </c>
      <c r="D24" s="36">
        <f t="shared" si="5"/>
        <v>16</v>
      </c>
      <c r="E24" s="36">
        <f t="shared" si="5"/>
        <v>329.59300000000002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329.59300000000002</v>
      </c>
      <c r="M24" s="19"/>
    </row>
    <row r="25" spans="2:16" s="11" customFormat="1" ht="12">
      <c r="B25" s="37" t="s">
        <v>20</v>
      </c>
      <c r="C25" s="12">
        <v>31</v>
      </c>
      <c r="D25" s="12">
        <v>16</v>
      </c>
      <c r="E25" s="12">
        <v>329.59300000000002</v>
      </c>
      <c r="F25" s="38"/>
      <c r="G25" s="39">
        <v>0</v>
      </c>
      <c r="H25" s="38">
        <v>0</v>
      </c>
      <c r="I25" s="38">
        <v>0</v>
      </c>
      <c r="J25" s="36">
        <f t="shared" si="4"/>
        <v>329.59300000000002</v>
      </c>
      <c r="P25" s="40"/>
    </row>
    <row r="26" spans="2:16" s="11" customFormat="1" ht="13.15">
      <c r="B26" s="10" t="s">
        <v>21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>
      <c r="B27" s="41" t="s">
        <v>23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15">
      <c r="B28" s="10" t="s">
        <v>24</v>
      </c>
      <c r="C28" s="42">
        <f t="shared" ref="C28:I28" si="7">SUM(C29:C31)</f>
        <v>51448</v>
      </c>
      <c r="D28" s="42">
        <f t="shared" si="7"/>
        <v>29731</v>
      </c>
      <c r="E28" s="42">
        <f t="shared" si="7"/>
        <v>506601.4040000001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39.909999999999997</v>
      </c>
      <c r="J28" s="36">
        <f t="shared" si="4"/>
        <v>506641.31400000007</v>
      </c>
    </row>
    <row r="29" spans="2:16" s="11" customFormat="1" ht="12">
      <c r="B29" s="43" t="s">
        <v>25</v>
      </c>
      <c r="C29" s="12">
        <v>19113</v>
      </c>
      <c r="D29" s="12">
        <v>11000</v>
      </c>
      <c r="E29" s="12">
        <v>141934.20000000004</v>
      </c>
      <c r="F29" s="38">
        <v>0</v>
      </c>
      <c r="G29" s="39">
        <v>0</v>
      </c>
      <c r="H29" s="38">
        <v>0</v>
      </c>
      <c r="I29" s="38">
        <v>39.909999999999997</v>
      </c>
      <c r="J29" s="36">
        <f t="shared" si="4"/>
        <v>141974.11000000004</v>
      </c>
      <c r="P29" s="40"/>
    </row>
    <row r="30" spans="2:16" s="11" customFormat="1" ht="12">
      <c r="B30" s="43" t="s">
        <v>26</v>
      </c>
      <c r="C30" s="12">
        <v>32335</v>
      </c>
      <c r="D30" s="12">
        <v>18731</v>
      </c>
      <c r="E30" s="12">
        <v>364667.20400000003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364667.20400000003</v>
      </c>
      <c r="P30" s="40"/>
    </row>
    <row r="31" spans="2:16" s="11" customFormat="1" ht="12">
      <c r="B31" s="44" t="s">
        <v>27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15">
      <c r="B32" s="10" t="s">
        <v>28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>
      <c r="A33" s="40"/>
      <c r="B33" s="43" t="s">
        <v>29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15">
      <c r="A34" s="40"/>
      <c r="B34" s="10" t="s">
        <v>30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>
      <c r="B35" s="41" t="s">
        <v>31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15">
      <c r="B36" s="10" t="s">
        <v>32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>
      <c r="B37" s="43" t="s">
        <v>34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15">
      <c r="B38" s="62" t="s">
        <v>35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15">
      <c r="B39" s="10" t="s">
        <v>36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>
      <c r="B40" s="43" t="s">
        <v>37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15">
      <c r="B41" s="10" t="s">
        <v>38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>
      <c r="B42" s="43" t="s">
        <v>39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>
      <c r="B43" s="43" t="s">
        <v>40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15">
      <c r="B44" s="10" t="s">
        <v>41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>
      <c r="B45" s="45" t="s">
        <v>42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5" thickBot="1">
      <c r="B46" s="29" t="s">
        <v>43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15">
      <c r="B47" s="33" t="s">
        <v>17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15">
      <c r="B48" s="62" t="s">
        <v>18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15">
      <c r="B49" s="10" t="s">
        <v>44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>
      <c r="B50" s="43" t="s">
        <v>45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15">
      <c r="B51" s="10" t="s">
        <v>46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>
      <c r="B52" s="41" t="s">
        <v>47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15">
      <c r="B53" s="10" t="s">
        <v>48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>
      <c r="B54" s="43" t="s">
        <v>49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15">
      <c r="B55" s="10" t="s">
        <v>50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>
      <c r="B56" s="43" t="s">
        <v>51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15">
      <c r="B57" s="62" t="s">
        <v>35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15">
      <c r="B58" s="10" t="s">
        <v>52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>
      <c r="B59" s="45" t="s">
        <v>53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>
      <c r="B60" s="17" t="s">
        <v>54</v>
      </c>
      <c r="C60" s="3"/>
      <c r="D60" s="18"/>
      <c r="E60" s="18"/>
      <c r="F60" s="3"/>
      <c r="G60" s="3"/>
    </row>
    <row r="61" spans="2:16">
      <c r="B61" s="1" t="s">
        <v>55</v>
      </c>
      <c r="C61" s="3"/>
      <c r="D61" s="3"/>
      <c r="E61" s="3"/>
      <c r="F61" s="3"/>
      <c r="G61" s="3"/>
    </row>
    <row r="62" spans="2:16">
      <c r="B62" s="1" t="s">
        <v>56</v>
      </c>
      <c r="C62" s="1"/>
      <c r="D62" s="1"/>
      <c r="E62" s="3"/>
      <c r="F62" s="19"/>
      <c r="G62" s="19"/>
      <c r="I62" s="52"/>
      <c r="J62" s="52"/>
    </row>
    <row r="63" spans="2:16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5">
      <c r="C70"/>
      <c r="D70"/>
      <c r="E70"/>
    </row>
    <row r="71" spans="3:10" ht="14.45">
      <c r="C71"/>
      <c r="D71"/>
      <c r="E71"/>
    </row>
    <row r="72" spans="3:10" ht="14.45">
      <c r="C72"/>
      <c r="D72"/>
      <c r="E72"/>
    </row>
    <row r="73" spans="3:10" ht="14.45">
      <c r="E73"/>
      <c r="F73"/>
      <c r="G73"/>
      <c r="H73"/>
      <c r="I73"/>
      <c r="J73"/>
    </row>
    <row r="74" spans="3:10" ht="14.45">
      <c r="E74"/>
    </row>
    <row r="75" spans="3:10" ht="14.45">
      <c r="E75"/>
    </row>
    <row r="76" spans="3:10" ht="14.45">
      <c r="C76"/>
      <c r="D76"/>
      <c r="E76"/>
    </row>
    <row r="77" spans="3:10" ht="14.4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2" zoomScale="110" zoomScaleNormal="110" zoomScaleSheetLayoutView="100" workbookViewId="0">
      <selection activeCell="C19" sqref="C19:D19"/>
    </sheetView>
  </sheetViews>
  <sheetFormatPr defaultColWidth="11.42578125" defaultRowHeight="11.45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ht="1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>
      <c r="B14" s="6"/>
      <c r="H14" s="2"/>
      <c r="I14" s="2"/>
      <c r="J14" s="2"/>
    </row>
    <row r="15" spans="2:10" ht="24" customHeight="1" thickBot="1">
      <c r="B15" s="71" t="s">
        <v>1</v>
      </c>
      <c r="C15" s="74" t="s">
        <v>2</v>
      </c>
      <c r="D15" s="75"/>
      <c r="E15" s="76"/>
      <c r="F15" s="77" t="s">
        <v>3</v>
      </c>
      <c r="G15" s="77" t="s">
        <v>4</v>
      </c>
      <c r="H15" s="77" t="s">
        <v>5</v>
      </c>
      <c r="I15" s="77" t="s">
        <v>6</v>
      </c>
      <c r="J15" s="77" t="s">
        <v>7</v>
      </c>
    </row>
    <row r="16" spans="2:10" ht="18.75" customHeight="1">
      <c r="B16" s="72"/>
      <c r="C16" s="77" t="s">
        <v>12</v>
      </c>
      <c r="D16" s="77" t="s">
        <v>13</v>
      </c>
      <c r="E16" s="77" t="s">
        <v>14</v>
      </c>
      <c r="F16" s="78"/>
      <c r="G16" s="78"/>
      <c r="H16" s="78"/>
      <c r="I16" s="78"/>
      <c r="J16" s="78"/>
    </row>
    <row r="17" spans="2:16" ht="27" customHeight="1" thickBot="1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>
      <c r="B18" s="23"/>
      <c r="C18" s="7"/>
      <c r="D18" s="7"/>
      <c r="H18" s="2"/>
      <c r="I18" s="2"/>
      <c r="J18" s="7"/>
    </row>
    <row r="19" spans="2:16" ht="14.45" thickBot="1">
      <c r="B19" s="24" t="s">
        <v>15</v>
      </c>
      <c r="C19" s="25">
        <f t="shared" ref="C19:I19" si="0">+C22+C47</f>
        <v>17155</v>
      </c>
      <c r="D19" s="25">
        <f t="shared" si="0"/>
        <v>8915</v>
      </c>
      <c r="E19" s="25">
        <f t="shared" si="0"/>
        <v>54889.041000000005</v>
      </c>
      <c r="F19" s="25">
        <f t="shared" si="0"/>
        <v>201.76000000000002</v>
      </c>
      <c r="G19" s="25">
        <f t="shared" si="0"/>
        <v>0</v>
      </c>
      <c r="H19" s="25">
        <f t="shared" si="0"/>
        <v>0</v>
      </c>
      <c r="I19" s="25">
        <f t="shared" si="0"/>
        <v>49.47</v>
      </c>
      <c r="J19" s="25">
        <f>SUM(E19:I19)</f>
        <v>55140.271000000008</v>
      </c>
    </row>
    <row r="20" spans="2:16" ht="8.25" customHeight="1" thickBot="1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>
      <c r="B21" s="29" t="s">
        <v>16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15">
      <c r="B22" s="33" t="s">
        <v>17</v>
      </c>
      <c r="C22" s="34">
        <f t="shared" ref="C22:J22" si="1">+C23+C38</f>
        <v>17155</v>
      </c>
      <c r="D22" s="34">
        <f t="shared" si="1"/>
        <v>8915</v>
      </c>
      <c r="E22" s="34">
        <f t="shared" si="1"/>
        <v>54889.041000000005</v>
      </c>
      <c r="F22" s="34">
        <f t="shared" si="1"/>
        <v>201.76000000000002</v>
      </c>
      <c r="G22" s="34">
        <f t="shared" si="1"/>
        <v>0</v>
      </c>
      <c r="H22" s="34">
        <f t="shared" si="1"/>
        <v>0</v>
      </c>
      <c r="I22" s="34">
        <f t="shared" si="1"/>
        <v>49.47</v>
      </c>
      <c r="J22" s="35">
        <f t="shared" si="1"/>
        <v>55140.271000000008</v>
      </c>
      <c r="M22" s="19"/>
    </row>
    <row r="23" spans="2:16" ht="13.15">
      <c r="B23" s="62" t="s">
        <v>18</v>
      </c>
      <c r="C23" s="63">
        <f>C24+C28+C34+C36+C32+C26</f>
        <v>17155</v>
      </c>
      <c r="D23" s="63">
        <f t="shared" ref="D23:F23" si="2">D24+D28+D34+D36+D32+D26</f>
        <v>8915</v>
      </c>
      <c r="E23" s="63">
        <f t="shared" si="2"/>
        <v>54889.041000000005</v>
      </c>
      <c r="F23" s="63">
        <f t="shared" si="2"/>
        <v>201.76000000000002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49.47</v>
      </c>
      <c r="J23" s="64">
        <f t="shared" ref="J23:J43" si="4">SUM(E23:I23)</f>
        <v>55140.271000000008</v>
      </c>
      <c r="M23" s="19"/>
    </row>
    <row r="24" spans="2:16" ht="13.15">
      <c r="B24" s="10" t="s">
        <v>19</v>
      </c>
      <c r="C24" s="36">
        <f t="shared" ref="C24:I24" si="5">C25</f>
        <v>497</v>
      </c>
      <c r="D24" s="36">
        <f t="shared" si="5"/>
        <v>269</v>
      </c>
      <c r="E24" s="36">
        <f t="shared" si="5"/>
        <v>3524.5720000000001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3524.5720000000001</v>
      </c>
      <c r="M24" s="19"/>
    </row>
    <row r="25" spans="2:16" s="11" customFormat="1" ht="12">
      <c r="B25" s="37" t="s">
        <v>20</v>
      </c>
      <c r="C25" s="12">
        <v>497</v>
      </c>
      <c r="D25" s="12">
        <v>269</v>
      </c>
      <c r="E25" s="12">
        <v>3524.5720000000001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3524.5720000000001</v>
      </c>
      <c r="P25" s="40"/>
    </row>
    <row r="26" spans="2:16" s="11" customFormat="1" ht="13.15">
      <c r="B26" s="10" t="s">
        <v>21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>
      <c r="B27" s="41" t="s">
        <v>23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15">
      <c r="B28" s="10" t="s">
        <v>24</v>
      </c>
      <c r="C28" s="42">
        <f t="shared" ref="C28:I28" si="7">SUM(C29:C31)</f>
        <v>16590</v>
      </c>
      <c r="D28" s="42">
        <f t="shared" si="7"/>
        <v>8612</v>
      </c>
      <c r="E28" s="42">
        <f t="shared" si="7"/>
        <v>51075.289000000004</v>
      </c>
      <c r="F28" s="42">
        <f t="shared" si="7"/>
        <v>192.96</v>
      </c>
      <c r="G28" s="42">
        <f t="shared" si="7"/>
        <v>0</v>
      </c>
      <c r="H28" s="42">
        <f t="shared" si="7"/>
        <v>0</v>
      </c>
      <c r="I28" s="42">
        <f t="shared" si="7"/>
        <v>49.47</v>
      </c>
      <c r="J28" s="36">
        <f t="shared" si="4"/>
        <v>51317.719000000005</v>
      </c>
    </row>
    <row r="29" spans="2:16" s="11" customFormat="1" ht="12">
      <c r="B29" s="43" t="s">
        <v>25</v>
      </c>
      <c r="C29" s="12">
        <v>7540</v>
      </c>
      <c r="D29" s="12">
        <v>3880</v>
      </c>
      <c r="E29" s="12">
        <v>31719.08</v>
      </c>
      <c r="F29" s="38">
        <v>192.96</v>
      </c>
      <c r="G29" s="39">
        <v>0</v>
      </c>
      <c r="H29" s="38">
        <v>0</v>
      </c>
      <c r="I29" s="38">
        <v>49.47</v>
      </c>
      <c r="J29" s="36">
        <f t="shared" si="4"/>
        <v>31961.510000000002</v>
      </c>
      <c r="P29" s="40"/>
    </row>
    <row r="30" spans="2:16" s="11" customFormat="1" ht="12">
      <c r="B30" s="43" t="s">
        <v>26</v>
      </c>
      <c r="C30" s="12">
        <v>9050</v>
      </c>
      <c r="D30" s="12">
        <v>4732</v>
      </c>
      <c r="E30" s="12">
        <v>19356.209000000006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19356.209000000006</v>
      </c>
      <c r="P30" s="40"/>
    </row>
    <row r="31" spans="2:16" s="11" customFormat="1" ht="12">
      <c r="B31" s="44" t="s">
        <v>27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15">
      <c r="B32" s="10" t="s">
        <v>28</v>
      </c>
      <c r="C32" s="36">
        <f t="shared" ref="C32:D32" si="8">C33</f>
        <v>68</v>
      </c>
      <c r="D32" s="36">
        <f t="shared" si="8"/>
        <v>34</v>
      </c>
      <c r="E32" s="36">
        <f>E33</f>
        <v>289.18</v>
      </c>
      <c r="F32" s="36">
        <f>F33</f>
        <v>8.8000000000000007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297.98</v>
      </c>
      <c r="P32" s="40"/>
    </row>
    <row r="33" spans="1:18" s="11" customFormat="1" ht="12">
      <c r="A33" s="40"/>
      <c r="B33" s="43" t="s">
        <v>29</v>
      </c>
      <c r="C33" s="12">
        <v>68</v>
      </c>
      <c r="D33" s="12">
        <v>34</v>
      </c>
      <c r="E33" s="12">
        <v>289.18</v>
      </c>
      <c r="F33" s="38">
        <v>8.8000000000000007</v>
      </c>
      <c r="G33" s="39">
        <v>0</v>
      </c>
      <c r="H33" s="38">
        <v>0</v>
      </c>
      <c r="I33" s="38">
        <v>0</v>
      </c>
      <c r="J33" s="36">
        <f t="shared" si="4"/>
        <v>297.98</v>
      </c>
      <c r="P33" s="40"/>
    </row>
    <row r="34" spans="1:18" s="11" customFormat="1" ht="13.15">
      <c r="A34" s="40"/>
      <c r="B34" s="10" t="s">
        <v>30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>
      <c r="B35" s="41" t="s">
        <v>31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15">
      <c r="B36" s="10" t="s">
        <v>32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>
      <c r="B37" s="43" t="s">
        <v>34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15">
      <c r="B38" s="62" t="s">
        <v>35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15">
      <c r="B39" s="10" t="s">
        <v>36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>
      <c r="B40" s="43" t="s">
        <v>37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15">
      <c r="B41" s="10" t="s">
        <v>38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>
      <c r="B42" s="43" t="s">
        <v>39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>
      <c r="B43" s="43" t="s">
        <v>40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15">
      <c r="B44" s="10" t="s">
        <v>41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>
      <c r="B45" s="45" t="s">
        <v>42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5" thickBot="1">
      <c r="B46" s="29" t="s">
        <v>43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15">
      <c r="B47" s="33" t="s">
        <v>17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15">
      <c r="B48" s="62" t="s">
        <v>18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15">
      <c r="B49" s="10" t="s">
        <v>44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>
      <c r="B50" s="43" t="s">
        <v>45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15">
      <c r="B51" s="10" t="s">
        <v>46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>
      <c r="B52" s="41" t="s">
        <v>47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15">
      <c r="B53" s="10" t="s">
        <v>48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>
      <c r="B54" s="43" t="s">
        <v>49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15">
      <c r="B55" s="10" t="s">
        <v>50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>
      <c r="B56" s="43" t="s">
        <v>51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15">
      <c r="B57" s="62" t="s">
        <v>35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15">
      <c r="B58" s="10" t="s">
        <v>52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>
      <c r="B59" s="45" t="s">
        <v>53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>
      <c r="B60" s="17" t="s">
        <v>54</v>
      </c>
      <c r="C60" s="3"/>
      <c r="D60" s="18"/>
      <c r="E60" s="18"/>
      <c r="F60" s="3"/>
      <c r="G60" s="3"/>
    </row>
    <row r="61" spans="2:16">
      <c r="B61" s="1" t="s">
        <v>55</v>
      </c>
      <c r="C61" s="3"/>
      <c r="D61" s="3"/>
      <c r="E61" s="3"/>
      <c r="F61" s="3"/>
      <c r="G61" s="3"/>
    </row>
    <row r="62" spans="2:16">
      <c r="B62" s="1" t="s">
        <v>56</v>
      </c>
      <c r="C62" s="1"/>
      <c r="D62" s="1"/>
      <c r="E62" s="3"/>
      <c r="F62" s="19"/>
      <c r="G62" s="19"/>
      <c r="I62" s="52"/>
      <c r="J62" s="52"/>
    </row>
    <row r="63" spans="2:16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5">
      <c r="C70"/>
      <c r="D70"/>
      <c r="E70"/>
    </row>
    <row r="71" spans="3:10" ht="14.45">
      <c r="C71"/>
      <c r="D71"/>
      <c r="E71"/>
    </row>
    <row r="72" spans="3:10" ht="14.45">
      <c r="C72"/>
      <c r="D72"/>
      <c r="E72"/>
    </row>
    <row r="73" spans="3:10" ht="14.45">
      <c r="E73"/>
      <c r="F73"/>
      <c r="G73"/>
      <c r="H73"/>
      <c r="I73"/>
      <c r="J73"/>
    </row>
    <row r="74" spans="3:10" ht="14.45">
      <c r="E74"/>
    </row>
    <row r="75" spans="3:10" ht="14.45">
      <c r="E75"/>
    </row>
    <row r="76" spans="3:10" ht="14.45">
      <c r="C76"/>
      <c r="D76"/>
      <c r="E76"/>
    </row>
    <row r="77" spans="3:10" ht="14.4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B12" zoomScale="90" zoomScaleNormal="90" zoomScaleSheetLayoutView="100" workbookViewId="0">
      <selection activeCell="L29" sqref="L29"/>
    </sheetView>
  </sheetViews>
  <sheetFormatPr defaultColWidth="11.42578125" defaultRowHeight="11.45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ht="1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>
      <c r="B14" s="6"/>
      <c r="H14" s="2"/>
      <c r="I14" s="2"/>
      <c r="J14" s="2"/>
    </row>
    <row r="15" spans="2:10" ht="24" customHeight="1" thickBot="1">
      <c r="B15" s="71" t="s">
        <v>1</v>
      </c>
      <c r="C15" s="74" t="s">
        <v>2</v>
      </c>
      <c r="D15" s="75"/>
      <c r="E15" s="76"/>
      <c r="F15" s="77" t="s">
        <v>3</v>
      </c>
      <c r="G15" s="77" t="s">
        <v>4</v>
      </c>
      <c r="H15" s="77" t="s">
        <v>5</v>
      </c>
      <c r="I15" s="77" t="s">
        <v>6</v>
      </c>
      <c r="J15" s="77" t="s">
        <v>7</v>
      </c>
    </row>
    <row r="16" spans="2:10" ht="18.75" customHeight="1">
      <c r="B16" s="72"/>
      <c r="C16" s="77" t="s">
        <v>12</v>
      </c>
      <c r="D16" s="77" t="s">
        <v>13</v>
      </c>
      <c r="E16" s="77" t="s">
        <v>14</v>
      </c>
      <c r="F16" s="78"/>
      <c r="G16" s="78"/>
      <c r="H16" s="78"/>
      <c r="I16" s="78"/>
      <c r="J16" s="78"/>
    </row>
    <row r="17" spans="2:16" ht="27" customHeight="1" thickBot="1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>
      <c r="B18" s="23"/>
      <c r="C18" s="7"/>
      <c r="D18" s="7"/>
      <c r="H18" s="2"/>
      <c r="I18" s="2"/>
      <c r="J18" s="7"/>
    </row>
    <row r="19" spans="2:16" ht="14.45" thickBot="1">
      <c r="B19" s="24" t="s">
        <v>15</v>
      </c>
      <c r="C19" s="25">
        <f t="shared" ref="C19:I19" si="0">+C22+C47</f>
        <v>4733</v>
      </c>
      <c r="D19" s="25">
        <f t="shared" si="0"/>
        <v>2778</v>
      </c>
      <c r="E19" s="25">
        <f t="shared" si="0"/>
        <v>7296.01</v>
      </c>
      <c r="F19" s="25">
        <f t="shared" si="0"/>
        <v>78080.784999999989</v>
      </c>
      <c r="G19" s="25">
        <f t="shared" si="0"/>
        <v>5614.21</v>
      </c>
      <c r="H19" s="25">
        <f t="shared" si="0"/>
        <v>96620.369000000006</v>
      </c>
      <c r="I19" s="25">
        <f t="shared" si="0"/>
        <v>283</v>
      </c>
      <c r="J19" s="25">
        <f>SUM(E19:I19)</f>
        <v>187894.37400000001</v>
      </c>
    </row>
    <row r="20" spans="2:16" ht="8.25" customHeight="1" thickBot="1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>
      <c r="B21" s="29" t="s">
        <v>16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15">
      <c r="B22" s="33" t="s">
        <v>17</v>
      </c>
      <c r="C22" s="34">
        <f t="shared" ref="C22:J22" si="1">+C23+C38</f>
        <v>4733</v>
      </c>
      <c r="D22" s="34">
        <f t="shared" si="1"/>
        <v>2778</v>
      </c>
      <c r="E22" s="34">
        <f t="shared" si="1"/>
        <v>7296.01</v>
      </c>
      <c r="F22" s="34">
        <f t="shared" si="1"/>
        <v>74731.774999999994</v>
      </c>
      <c r="G22" s="34">
        <f t="shared" si="1"/>
        <v>4888.05</v>
      </c>
      <c r="H22" s="34">
        <f t="shared" si="1"/>
        <v>96620.369000000006</v>
      </c>
      <c r="I22" s="34">
        <f t="shared" si="1"/>
        <v>283</v>
      </c>
      <c r="J22" s="35">
        <f t="shared" si="1"/>
        <v>183819.20400000003</v>
      </c>
      <c r="M22" s="19"/>
    </row>
    <row r="23" spans="2:16" ht="13.15">
      <c r="B23" s="62" t="s">
        <v>18</v>
      </c>
      <c r="C23" s="63">
        <f>C24+C28+C34+C36+C32+C26</f>
        <v>3889</v>
      </c>
      <c r="D23" s="63">
        <f t="shared" ref="D23:F23" si="2">D24+D28+D34+D36+D32+D26</f>
        <v>2356</v>
      </c>
      <c r="E23" s="63">
        <f t="shared" si="2"/>
        <v>23.91</v>
      </c>
      <c r="F23" s="63">
        <f t="shared" si="2"/>
        <v>48624.565000000002</v>
      </c>
      <c r="G23" s="63">
        <f>G24+G28+G34+G36+G32+G26</f>
        <v>4888.05</v>
      </c>
      <c r="H23" s="63">
        <f t="shared" ref="H23:I23" si="3">H24+H28+H34+H36+H32+H26</f>
        <v>91606.759000000005</v>
      </c>
      <c r="I23" s="63">
        <f t="shared" si="3"/>
        <v>0</v>
      </c>
      <c r="J23" s="64">
        <f t="shared" ref="J23:J43" si="4">SUM(E23:I23)</f>
        <v>145143.28400000001</v>
      </c>
      <c r="M23" s="19"/>
    </row>
    <row r="24" spans="2:16" ht="13.15">
      <c r="B24" s="10" t="s">
        <v>19</v>
      </c>
      <c r="C24" s="36">
        <f t="shared" ref="C24:I24" si="5">C25</f>
        <v>1528</v>
      </c>
      <c r="D24" s="36">
        <f t="shared" si="5"/>
        <v>764</v>
      </c>
      <c r="E24" s="36">
        <f t="shared" si="5"/>
        <v>23.91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23.91</v>
      </c>
      <c r="M24" s="19"/>
    </row>
    <row r="25" spans="2:16" s="11" customFormat="1" ht="12">
      <c r="B25" s="37" t="s">
        <v>20</v>
      </c>
      <c r="C25" s="12">
        <v>1528</v>
      </c>
      <c r="D25" s="12">
        <v>764</v>
      </c>
      <c r="E25" s="12">
        <v>23.91</v>
      </c>
      <c r="F25" s="38"/>
      <c r="G25" s="39">
        <v>0</v>
      </c>
      <c r="H25" s="38">
        <v>0</v>
      </c>
      <c r="I25" s="38">
        <v>0</v>
      </c>
      <c r="J25" s="36">
        <f t="shared" si="4"/>
        <v>23.91</v>
      </c>
      <c r="P25" s="40"/>
    </row>
    <row r="26" spans="2:16" s="11" customFormat="1" ht="13.15">
      <c r="B26" s="10" t="s">
        <v>21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>
      <c r="B27" s="41" t="s">
        <v>23</v>
      </c>
      <c r="C27" s="12">
        <v>0</v>
      </c>
      <c r="D27" s="12">
        <v>0</v>
      </c>
      <c r="E27" s="39">
        <v>0</v>
      </c>
      <c r="F27" s="38">
        <v>0</v>
      </c>
      <c r="G27" s="39"/>
      <c r="H27" s="38">
        <v>0</v>
      </c>
      <c r="I27" s="38">
        <v>0</v>
      </c>
      <c r="J27" s="36">
        <f t="shared" si="4"/>
        <v>0</v>
      </c>
    </row>
    <row r="28" spans="2:16" ht="13.15">
      <c r="B28" s="10" t="s">
        <v>24</v>
      </c>
      <c r="C28" s="42">
        <f t="shared" ref="C28:I28" si="7">SUM(C29:C31)</f>
        <v>0</v>
      </c>
      <c r="D28" s="42">
        <f t="shared" si="7"/>
        <v>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78980.865000000005</v>
      </c>
      <c r="I28" s="42">
        <f t="shared" si="7"/>
        <v>0</v>
      </c>
      <c r="J28" s="36">
        <f t="shared" si="4"/>
        <v>78980.865000000005</v>
      </c>
    </row>
    <row r="29" spans="2:16" s="11" customFormat="1" ht="12">
      <c r="B29" s="43" t="s">
        <v>25</v>
      </c>
      <c r="C29" s="12"/>
      <c r="D29" s="12"/>
      <c r="E29" s="12">
        <v>0</v>
      </c>
      <c r="F29" s="38">
        <v>0</v>
      </c>
      <c r="G29" s="39">
        <v>0</v>
      </c>
      <c r="H29" s="38">
        <v>78980.865000000005</v>
      </c>
      <c r="I29" s="38">
        <v>0</v>
      </c>
      <c r="J29" s="36">
        <f t="shared" si="4"/>
        <v>78980.865000000005</v>
      </c>
      <c r="P29" s="40"/>
    </row>
    <row r="30" spans="2:16" s="11" customFormat="1" ht="12">
      <c r="B30" s="43" t="s">
        <v>26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>
      <c r="B31" s="44" t="s">
        <v>27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15">
      <c r="B32" s="10" t="s">
        <v>28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>
      <c r="A33" s="40"/>
      <c r="B33" s="43" t="s">
        <v>29</v>
      </c>
      <c r="C33" s="12">
        <v>0</v>
      </c>
      <c r="D33" s="12">
        <v>0</v>
      </c>
      <c r="E33" s="12">
        <v>0</v>
      </c>
      <c r="F33" s="38"/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15">
      <c r="A34" s="40"/>
      <c r="B34" s="10" t="s">
        <v>30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48624.565000000002</v>
      </c>
      <c r="G34" s="36">
        <f t="shared" si="9"/>
        <v>4888.05</v>
      </c>
      <c r="H34" s="36">
        <f t="shared" si="9"/>
        <v>12625.894</v>
      </c>
      <c r="I34" s="36">
        <f t="shared" si="9"/>
        <v>0</v>
      </c>
      <c r="J34" s="36">
        <f t="shared" si="4"/>
        <v>66138.509000000005</v>
      </c>
      <c r="P34" s="40"/>
    </row>
    <row r="35" spans="1:18" s="11" customFormat="1" ht="12">
      <c r="B35" s="41" t="s">
        <v>31</v>
      </c>
      <c r="C35" s="12">
        <v>0</v>
      </c>
      <c r="D35" s="12">
        <v>0</v>
      </c>
      <c r="E35" s="12">
        <v>0</v>
      </c>
      <c r="F35" s="38">
        <v>48624.565000000002</v>
      </c>
      <c r="G35" s="39">
        <v>4888.05</v>
      </c>
      <c r="H35" s="38">
        <v>12625.894</v>
      </c>
      <c r="I35" s="38">
        <v>0</v>
      </c>
      <c r="J35" s="36">
        <f t="shared" si="4"/>
        <v>66138.509000000005</v>
      </c>
      <c r="P35" s="40"/>
    </row>
    <row r="36" spans="1:18" s="11" customFormat="1" ht="13.15">
      <c r="B36" s="10" t="s">
        <v>32</v>
      </c>
      <c r="C36" s="36">
        <f t="shared" ref="C36:D36" si="10">C37</f>
        <v>2361</v>
      </c>
      <c r="D36" s="36">
        <f t="shared" si="10"/>
        <v>1592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>
      <c r="B37" s="43" t="s">
        <v>34</v>
      </c>
      <c r="C37" s="12">
        <v>2361</v>
      </c>
      <c r="D37" s="12">
        <v>1592</v>
      </c>
      <c r="E37" s="12">
        <v>0</v>
      </c>
      <c r="F37" s="38"/>
      <c r="G37" s="39">
        <v>0</v>
      </c>
      <c r="H37" s="38"/>
      <c r="I37" s="38">
        <v>0</v>
      </c>
      <c r="J37" s="36">
        <f t="shared" si="4"/>
        <v>0</v>
      </c>
      <c r="P37" s="40"/>
    </row>
    <row r="38" spans="1:18" ht="13.15">
      <c r="B38" s="62" t="s">
        <v>35</v>
      </c>
      <c r="C38" s="63">
        <f>C39+C41+C44</f>
        <v>844</v>
      </c>
      <c r="D38" s="63">
        <f>D39+D41+D44</f>
        <v>422</v>
      </c>
      <c r="E38" s="63">
        <f>E39+E41+E44</f>
        <v>7272.1</v>
      </c>
      <c r="F38" s="63">
        <f>F39+F41+F44</f>
        <v>26107.21</v>
      </c>
      <c r="G38" s="63">
        <f t="shared" ref="G38:I38" si="11">G39+G41+G44</f>
        <v>0</v>
      </c>
      <c r="H38" s="63">
        <f t="shared" si="11"/>
        <v>5013.6099999999997</v>
      </c>
      <c r="I38" s="63">
        <f t="shared" si="11"/>
        <v>283</v>
      </c>
      <c r="J38" s="63">
        <f>SUM(E38:I38)</f>
        <v>38675.919999999998</v>
      </c>
      <c r="Q38" s="11"/>
      <c r="R38" s="11"/>
    </row>
    <row r="39" spans="1:18" ht="13.15">
      <c r="B39" s="10" t="s">
        <v>36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14703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14703</v>
      </c>
      <c r="Q39" s="11"/>
      <c r="R39" s="11"/>
    </row>
    <row r="40" spans="1:18" s="11" customFormat="1" ht="12">
      <c r="B40" s="43" t="s">
        <v>37</v>
      </c>
      <c r="C40" s="12">
        <v>0</v>
      </c>
      <c r="D40" s="12">
        <v>0</v>
      </c>
      <c r="E40" s="12">
        <v>0</v>
      </c>
      <c r="F40" s="38">
        <v>14703</v>
      </c>
      <c r="G40" s="39">
        <v>0</v>
      </c>
      <c r="H40" s="38">
        <v>0</v>
      </c>
      <c r="I40" s="38"/>
      <c r="J40" s="36">
        <f t="shared" si="4"/>
        <v>14703</v>
      </c>
      <c r="P40" s="40"/>
    </row>
    <row r="41" spans="1:18" s="11" customFormat="1" ht="13.15">
      <c r="B41" s="10" t="s">
        <v>38</v>
      </c>
      <c r="C41" s="42">
        <f t="shared" ref="C41:I41" si="13">SUM(C42:C43)</f>
        <v>22</v>
      </c>
      <c r="D41" s="42">
        <f t="shared" si="13"/>
        <v>11</v>
      </c>
      <c r="E41" s="42">
        <f t="shared" si="13"/>
        <v>152.10000000000002</v>
      </c>
      <c r="F41" s="42">
        <f t="shared" si="13"/>
        <v>6900.93</v>
      </c>
      <c r="G41" s="42">
        <f t="shared" si="13"/>
        <v>0</v>
      </c>
      <c r="H41" s="42">
        <f t="shared" si="13"/>
        <v>0</v>
      </c>
      <c r="I41" s="42">
        <f t="shared" si="13"/>
        <v>283</v>
      </c>
      <c r="J41" s="36">
        <f t="shared" si="4"/>
        <v>7336.0300000000007</v>
      </c>
      <c r="P41" s="40"/>
    </row>
    <row r="42" spans="1:18" s="11" customFormat="1" ht="12">
      <c r="B42" s="43" t="s">
        <v>39</v>
      </c>
      <c r="C42" s="12">
        <v>0</v>
      </c>
      <c r="D42" s="12">
        <v>0</v>
      </c>
      <c r="E42" s="12">
        <v>0</v>
      </c>
      <c r="F42" s="38">
        <v>5265</v>
      </c>
      <c r="G42" s="39">
        <v>0</v>
      </c>
      <c r="H42" s="38">
        <v>0</v>
      </c>
      <c r="I42" s="38">
        <v>283</v>
      </c>
      <c r="J42" s="36">
        <f t="shared" si="4"/>
        <v>5548</v>
      </c>
      <c r="P42" s="40"/>
    </row>
    <row r="43" spans="1:18" s="11" customFormat="1" ht="12">
      <c r="B43" s="43" t="s">
        <v>40</v>
      </c>
      <c r="C43" s="12">
        <v>22</v>
      </c>
      <c r="D43" s="12">
        <v>11</v>
      </c>
      <c r="E43" s="12">
        <v>152.10000000000002</v>
      </c>
      <c r="F43" s="38">
        <v>1635.9300000000003</v>
      </c>
      <c r="G43" s="39">
        <v>0</v>
      </c>
      <c r="H43" s="38">
        <v>0</v>
      </c>
      <c r="I43" s="38">
        <v>0</v>
      </c>
      <c r="J43" s="36">
        <f t="shared" si="4"/>
        <v>1788.0300000000002</v>
      </c>
      <c r="P43" s="40"/>
    </row>
    <row r="44" spans="1:18" s="11" customFormat="1" ht="13.15">
      <c r="B44" s="10" t="s">
        <v>41</v>
      </c>
      <c r="C44" s="36">
        <f t="shared" ref="C44:D44" si="14">C45</f>
        <v>822</v>
      </c>
      <c r="D44" s="36">
        <f t="shared" si="14"/>
        <v>411</v>
      </c>
      <c r="E44" s="36">
        <f>E45</f>
        <v>7120</v>
      </c>
      <c r="F44" s="36">
        <f>F45</f>
        <v>4503.2800000000007</v>
      </c>
      <c r="G44" s="36">
        <f>G45</f>
        <v>0</v>
      </c>
      <c r="H44" s="36">
        <f>H45</f>
        <v>5013.6099999999997</v>
      </c>
      <c r="I44" s="36">
        <f>I45</f>
        <v>0</v>
      </c>
      <c r="J44" s="36">
        <f>SUM(E44:I44)</f>
        <v>16636.89</v>
      </c>
      <c r="P44" s="40"/>
    </row>
    <row r="45" spans="1:18" s="11" customFormat="1" ht="12.6" thickBot="1">
      <c r="B45" s="45" t="s">
        <v>42</v>
      </c>
      <c r="C45" s="12">
        <v>822</v>
      </c>
      <c r="D45" s="12">
        <v>411</v>
      </c>
      <c r="E45" s="12">
        <v>7120</v>
      </c>
      <c r="F45" s="46">
        <v>4503.2800000000007</v>
      </c>
      <c r="G45" s="47">
        <v>0</v>
      </c>
      <c r="H45" s="39">
        <v>5013.6099999999997</v>
      </c>
      <c r="I45" s="46">
        <v>0</v>
      </c>
      <c r="J45" s="48">
        <f>SUM(E45:I45)</f>
        <v>16636.89</v>
      </c>
      <c r="P45" s="40"/>
    </row>
    <row r="46" spans="1:18" ht="14.45" thickBot="1">
      <c r="B46" s="29" t="s">
        <v>43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15">
      <c r="B47" s="33" t="s">
        <v>17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3349.01</v>
      </c>
      <c r="G47" s="51">
        <f t="shared" si="15"/>
        <v>726.16000000000008</v>
      </c>
      <c r="H47" s="51">
        <f t="shared" si="15"/>
        <v>0</v>
      </c>
      <c r="I47" s="35">
        <f t="shared" si="15"/>
        <v>0</v>
      </c>
      <c r="J47" s="51">
        <f>SUM(E47:I47)</f>
        <v>4075.17</v>
      </c>
    </row>
    <row r="48" spans="1:18" ht="13.15">
      <c r="B48" s="62" t="s">
        <v>18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3349.01</v>
      </c>
      <c r="G48" s="60">
        <f t="shared" si="16"/>
        <v>726.16000000000008</v>
      </c>
      <c r="H48" s="60">
        <f t="shared" si="16"/>
        <v>0</v>
      </c>
      <c r="I48" s="60">
        <f t="shared" si="16"/>
        <v>0</v>
      </c>
      <c r="J48" s="60">
        <f t="shared" si="16"/>
        <v>4075.17</v>
      </c>
    </row>
    <row r="49" spans="2:16" ht="13.15">
      <c r="B49" s="10" t="s">
        <v>44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>
      <c r="B50" s="43" t="s">
        <v>45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15">
      <c r="B51" s="10" t="s">
        <v>46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3349.01</v>
      </c>
      <c r="G51" s="36">
        <f t="shared" si="20"/>
        <v>726.16000000000008</v>
      </c>
      <c r="H51" s="36">
        <f t="shared" si="20"/>
        <v>0</v>
      </c>
      <c r="I51" s="36">
        <f t="shared" si="20"/>
        <v>0</v>
      </c>
      <c r="J51" s="51">
        <f t="shared" si="18"/>
        <v>4075.17</v>
      </c>
      <c r="P51" s="40"/>
    </row>
    <row r="52" spans="2:16" s="40" customFormat="1" ht="12">
      <c r="B52" s="41" t="s">
        <v>47</v>
      </c>
      <c r="C52" s="12">
        <v>0</v>
      </c>
      <c r="D52" s="12">
        <v>0</v>
      </c>
      <c r="E52" s="12">
        <v>0</v>
      </c>
      <c r="F52" s="38">
        <v>3349.01</v>
      </c>
      <c r="G52" s="39">
        <v>726.16000000000008</v>
      </c>
      <c r="H52" s="38">
        <v>0</v>
      </c>
      <c r="I52" s="38">
        <v>0</v>
      </c>
      <c r="J52" s="51">
        <f t="shared" si="18"/>
        <v>4075.17</v>
      </c>
    </row>
    <row r="53" spans="2:16" s="40" customFormat="1" ht="13.15">
      <c r="B53" s="10" t="s">
        <v>48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>
      <c r="B54" s="43" t="s">
        <v>49</v>
      </c>
      <c r="C54" s="12">
        <v>0</v>
      </c>
      <c r="D54" s="12">
        <v>0</v>
      </c>
      <c r="E54" s="12">
        <v>0</v>
      </c>
      <c r="F54" s="12"/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15">
      <c r="B55" s="10" t="s">
        <v>50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>
      <c r="B56" s="43" t="s">
        <v>51</v>
      </c>
      <c r="C56" s="12">
        <v>0</v>
      </c>
      <c r="D56" s="12">
        <v>0</v>
      </c>
      <c r="E56" s="12">
        <v>0</v>
      </c>
      <c r="F56" s="12"/>
      <c r="G56" s="12">
        <v>0</v>
      </c>
      <c r="H56" s="12"/>
      <c r="I56" s="12">
        <v>0</v>
      </c>
      <c r="J56" s="51">
        <f>SUM(E56:I56)</f>
        <v>0</v>
      </c>
    </row>
    <row r="57" spans="2:16" ht="13.15">
      <c r="B57" s="62" t="s">
        <v>35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15">
      <c r="B58" s="10" t="s">
        <v>52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>
      <c r="B59" s="45" t="s">
        <v>53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>
      <c r="B60" s="17" t="s">
        <v>54</v>
      </c>
      <c r="C60" s="3"/>
      <c r="D60" s="18"/>
      <c r="E60" s="18"/>
      <c r="F60" s="3"/>
      <c r="G60" s="3"/>
    </row>
    <row r="61" spans="2:16">
      <c r="B61" s="1" t="s">
        <v>55</v>
      </c>
      <c r="C61" s="3"/>
      <c r="D61" s="3"/>
      <c r="E61" s="3"/>
      <c r="F61" s="3"/>
      <c r="G61" s="3"/>
    </row>
    <row r="62" spans="2:16">
      <c r="B62" s="1" t="s">
        <v>56</v>
      </c>
      <c r="C62" s="1"/>
      <c r="D62" s="1"/>
      <c r="E62" s="3"/>
      <c r="F62" s="19"/>
      <c r="G62" s="19"/>
      <c r="I62" s="52"/>
      <c r="J62" s="52"/>
    </row>
    <row r="63" spans="2:16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5">
      <c r="C70"/>
      <c r="D70"/>
      <c r="E70"/>
    </row>
    <row r="71" spans="3:10" ht="14.45">
      <c r="C71"/>
      <c r="D71"/>
      <c r="E71"/>
    </row>
    <row r="72" spans="3:10" ht="14.45">
      <c r="C72"/>
      <c r="D72"/>
      <c r="E72"/>
    </row>
    <row r="73" spans="3:10" ht="14.45">
      <c r="E73"/>
      <c r="F73"/>
      <c r="G73"/>
      <c r="H73"/>
      <c r="I73"/>
      <c r="J73"/>
    </row>
    <row r="74" spans="3:10" ht="14.45">
      <c r="E74"/>
    </row>
    <row r="75" spans="3:10" ht="14.45">
      <c r="E75"/>
    </row>
    <row r="76" spans="3:10" ht="14.45">
      <c r="C76"/>
      <c r="D76"/>
      <c r="E76"/>
    </row>
    <row r="77" spans="3:10" ht="14.4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Moisés Álvarez Rodriguez</dc:creator>
  <cp:keywords/>
  <dc:description/>
  <cp:lastModifiedBy/>
  <cp:revision/>
  <dcterms:created xsi:type="dcterms:W3CDTF">2020-02-13T16:36:40Z</dcterms:created>
  <dcterms:modified xsi:type="dcterms:W3CDTF">2025-06-05T19:36:15Z</dcterms:modified>
  <cp:category/>
  <cp:contentStatus/>
</cp:coreProperties>
</file>