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5\06 JUNIO 2025\"/>
    </mc:Choice>
  </mc:AlternateContent>
  <xr:revisionPtr revIDLastSave="0" documentId="13_ncr:1_{A9C9BD82-D6C3-414E-A4CE-F52983602D7E}" xr6:coauthVersionLast="47" xr6:coauthVersionMax="47" xr10:uidLastSave="{00000000-0000-0000-0000-000000000000}"/>
  <bookViews>
    <workbookView xWindow="-108" yWindow="-108" windowWidth="23256" windowHeight="13896" tabRatio="858" firstSheet="1" activeTab="1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DESCARGA'!$B$19:$J$65</definedName>
    <definedName name="_xlnm._FilterDatabase" localSheetId="2" hidden="1">'TP Uso Público - EMBARQUE'!$B$19:$J$65</definedName>
    <definedName name="_xlnm._FilterDatabase" localSheetId="5" hidden="1">'TP Uso Público - OTROS'!$B$19:$J$65</definedName>
    <definedName name="_xlnm._FilterDatabase" localSheetId="4" hidden="1">'TP Uso Público - REESTIBA'!$B$19:$J$65</definedName>
    <definedName name="_xlnm._FilterDatabase" localSheetId="0" hidden="1">'TP Uso Público - Tipo de carga'!$B$19:$N$65</definedName>
    <definedName name="_xlnm._FilterDatabase" localSheetId="3" hidden="1">'TP Uso Público - TRANSBORDO'!$B$19:$J$65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DESCARGA'!$B$1:$J$65</definedName>
    <definedName name="_xlnm.Print_Area" localSheetId="2">'TP Uso Público - EMBARQUE'!$B$1:$J$65</definedName>
    <definedName name="_xlnm.Print_Area" localSheetId="5">'TP Uso Público - OTROS'!$B$1:$J$65</definedName>
    <definedName name="_xlnm.Print_Area" localSheetId="4">'TP Uso Público - REESTIBA'!$B$1:$J$65</definedName>
    <definedName name="_xlnm.Print_Area" localSheetId="0">'TP Uso Público - Tipo de carga'!$B$1:$N$65</definedName>
    <definedName name="_xlnm.Print_Area" localSheetId="3">'TP Uso Público - TRANSBORDO'!$B$1:$J$65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9" l="1"/>
  <c r="N54" i="9"/>
  <c r="N35" i="9"/>
  <c r="N36" i="9"/>
  <c r="N37" i="9"/>
  <c r="N40" i="9"/>
  <c r="N41" i="9"/>
  <c r="N42" i="9"/>
  <c r="N43" i="9"/>
  <c r="N44" i="9"/>
  <c r="N45" i="9"/>
  <c r="N46" i="9"/>
  <c r="N47" i="9"/>
  <c r="M23" i="9"/>
  <c r="M24" i="9"/>
  <c r="M25" i="9"/>
  <c r="M26" i="9"/>
  <c r="M27" i="9"/>
  <c r="M28" i="9"/>
  <c r="M29" i="9"/>
  <c r="M30" i="9"/>
  <c r="M32" i="9"/>
  <c r="M33" i="9"/>
  <c r="M36" i="9"/>
  <c r="M37" i="9"/>
  <c r="M40" i="9"/>
  <c r="M43" i="9"/>
  <c r="M45" i="9"/>
  <c r="M46" i="9"/>
  <c r="M47" i="9"/>
  <c r="K26" i="9"/>
  <c r="F23" i="10"/>
  <c r="G23" i="10"/>
  <c r="I23" i="10"/>
  <c r="F23" i="8"/>
  <c r="G23" i="8"/>
  <c r="H23" i="8"/>
  <c r="I23" i="8"/>
  <c r="F23" i="7"/>
  <c r="G23" i="7"/>
  <c r="H23" i="7"/>
  <c r="E23" i="7"/>
  <c r="J39" i="10"/>
  <c r="J38" i="10"/>
  <c r="I38" i="10"/>
  <c r="H38" i="10"/>
  <c r="G38" i="10"/>
  <c r="F38" i="10"/>
  <c r="E38" i="10"/>
  <c r="D38" i="10"/>
  <c r="C38" i="10"/>
  <c r="J39" i="8"/>
  <c r="I38" i="8"/>
  <c r="H38" i="8"/>
  <c r="G38" i="8"/>
  <c r="F38" i="8"/>
  <c r="E38" i="8"/>
  <c r="J38" i="8" s="1"/>
  <c r="D38" i="8"/>
  <c r="C38" i="8"/>
  <c r="J39" i="7"/>
  <c r="I38" i="7"/>
  <c r="H38" i="7"/>
  <c r="G38" i="7"/>
  <c r="F38" i="7"/>
  <c r="E38" i="7"/>
  <c r="J38" i="7" s="1"/>
  <c r="D38" i="7"/>
  <c r="C38" i="7"/>
  <c r="J39" i="6"/>
  <c r="I38" i="6"/>
  <c r="H38" i="6"/>
  <c r="G38" i="6"/>
  <c r="F38" i="6"/>
  <c r="E38" i="6"/>
  <c r="J38" i="6" s="1"/>
  <c r="D38" i="6"/>
  <c r="C38" i="6"/>
  <c r="E23" i="5"/>
  <c r="J39" i="5"/>
  <c r="I38" i="5"/>
  <c r="H38" i="5"/>
  <c r="G38" i="5"/>
  <c r="F38" i="5"/>
  <c r="E38" i="5"/>
  <c r="D38" i="5"/>
  <c r="C38" i="5"/>
  <c r="E23" i="9"/>
  <c r="J39" i="9"/>
  <c r="L38" i="9"/>
  <c r="K38" i="9"/>
  <c r="I38" i="9"/>
  <c r="H38" i="9"/>
  <c r="G38" i="9"/>
  <c r="F38" i="9"/>
  <c r="E38" i="9"/>
  <c r="D38" i="9"/>
  <c r="C38" i="9"/>
  <c r="J61" i="10"/>
  <c r="I60" i="10"/>
  <c r="H60" i="10"/>
  <c r="H59" i="10" s="1"/>
  <c r="G60" i="10"/>
  <c r="G59" i="10" s="1"/>
  <c r="F60" i="10"/>
  <c r="F59" i="10" s="1"/>
  <c r="E60" i="10"/>
  <c r="E59" i="10" s="1"/>
  <c r="D60" i="10"/>
  <c r="D59" i="10" s="1"/>
  <c r="C60" i="10"/>
  <c r="C59" i="10" s="1"/>
  <c r="I59" i="10"/>
  <c r="J58" i="10"/>
  <c r="I57" i="10"/>
  <c r="H57" i="10"/>
  <c r="G57" i="10"/>
  <c r="F57" i="10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I50" i="10" s="1"/>
  <c r="I49" i="10" s="1"/>
  <c r="H51" i="10"/>
  <c r="G51" i="10"/>
  <c r="F51" i="10"/>
  <c r="E51" i="10"/>
  <c r="J51" i="10" s="1"/>
  <c r="D51" i="10"/>
  <c r="C51" i="10"/>
  <c r="J47" i="10"/>
  <c r="I46" i="10"/>
  <c r="H46" i="10"/>
  <c r="G46" i="10"/>
  <c r="G40" i="10" s="1"/>
  <c r="F46" i="10"/>
  <c r="E46" i="10"/>
  <c r="D46" i="10"/>
  <c r="C46" i="10"/>
  <c r="J45" i="10"/>
  <c r="J44" i="10"/>
  <c r="I43" i="10"/>
  <c r="H43" i="10"/>
  <c r="G43" i="10"/>
  <c r="F43" i="10"/>
  <c r="E43" i="10"/>
  <c r="D43" i="10"/>
  <c r="D40" i="10" s="1"/>
  <c r="C43" i="10"/>
  <c r="C40" i="10" s="1"/>
  <c r="J42" i="10"/>
  <c r="I41" i="10"/>
  <c r="H41" i="10"/>
  <c r="G41" i="10"/>
  <c r="F41" i="10"/>
  <c r="E41" i="10"/>
  <c r="D41" i="10"/>
  <c r="C41" i="10"/>
  <c r="I40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H23" i="10" s="1"/>
  <c r="G28" i="10"/>
  <c r="F28" i="10"/>
  <c r="E28" i="10"/>
  <c r="D28" i="10"/>
  <c r="C28" i="10"/>
  <c r="C23" i="10" s="1"/>
  <c r="J27" i="10"/>
  <c r="I26" i="10"/>
  <c r="H26" i="10"/>
  <c r="G26" i="10"/>
  <c r="F26" i="10"/>
  <c r="E26" i="10"/>
  <c r="D26" i="10"/>
  <c r="C26" i="10"/>
  <c r="J25" i="10"/>
  <c r="I24" i="10"/>
  <c r="H24" i="10"/>
  <c r="G24" i="10"/>
  <c r="F24" i="10"/>
  <c r="E24" i="10"/>
  <c r="E23" i="10" s="1"/>
  <c r="D24" i="10"/>
  <c r="C24" i="10"/>
  <c r="D23" i="10" l="1"/>
  <c r="D22" i="10" s="1"/>
  <c r="E40" i="10"/>
  <c r="J59" i="10"/>
  <c r="H40" i="10"/>
  <c r="C50" i="10"/>
  <c r="C49" i="10" s="1"/>
  <c r="D50" i="10"/>
  <c r="D49" i="10" s="1"/>
  <c r="F40" i="10"/>
  <c r="E50" i="10"/>
  <c r="E49" i="10" s="1"/>
  <c r="J53" i="10"/>
  <c r="J34" i="10"/>
  <c r="J46" i="10"/>
  <c r="J57" i="10"/>
  <c r="J60" i="10"/>
  <c r="F50" i="10"/>
  <c r="F49" i="10" s="1"/>
  <c r="J28" i="10"/>
  <c r="J26" i="10"/>
  <c r="G50" i="10"/>
  <c r="G49" i="10" s="1"/>
  <c r="H50" i="10"/>
  <c r="H49" i="10" s="1"/>
  <c r="J38" i="5"/>
  <c r="J38" i="9"/>
  <c r="I22" i="10"/>
  <c r="I19" i="10" s="1"/>
  <c r="H22" i="10"/>
  <c r="H19" i="10" s="1"/>
  <c r="G22" i="10"/>
  <c r="G19" i="10" s="1"/>
  <c r="J24" i="10"/>
  <c r="J41" i="10"/>
  <c r="J43" i="10"/>
  <c r="C22" i="10"/>
  <c r="C19" i="10" s="1"/>
  <c r="J36" i="10"/>
  <c r="J55" i="10"/>
  <c r="E22" i="10"/>
  <c r="E19" i="10" s="1"/>
  <c r="J49" i="10" l="1"/>
  <c r="J40" i="10"/>
  <c r="D19" i="10"/>
  <c r="J50" i="10"/>
  <c r="J23" i="10"/>
  <c r="F22" i="10"/>
  <c r="F19" i="10" s="1"/>
  <c r="J19" i="10" s="1"/>
  <c r="J22" i="10" l="1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7" i="6"/>
  <c r="D57" i="6"/>
  <c r="E57" i="6"/>
  <c r="F57" i="6"/>
  <c r="G57" i="6"/>
  <c r="H57" i="6"/>
  <c r="I57" i="6"/>
  <c r="J58" i="6"/>
  <c r="C60" i="6"/>
  <c r="C59" i="6" s="1"/>
  <c r="D60" i="6"/>
  <c r="D59" i="6" s="1"/>
  <c r="E60" i="6"/>
  <c r="E59" i="6" s="1"/>
  <c r="F60" i="6"/>
  <c r="F59" i="6" s="1"/>
  <c r="G60" i="6"/>
  <c r="G59" i="6" s="1"/>
  <c r="H60" i="6"/>
  <c r="H59" i="6" s="1"/>
  <c r="I60" i="6"/>
  <c r="I59" i="6" s="1"/>
  <c r="J55" i="6" l="1"/>
  <c r="D50" i="6"/>
  <c r="J57" i="6"/>
  <c r="F50" i="6"/>
  <c r="F49" i="6" s="1"/>
  <c r="J53" i="6"/>
  <c r="I50" i="6"/>
  <c r="I49" i="6" s="1"/>
  <c r="E50" i="6"/>
  <c r="E49" i="6" s="1"/>
  <c r="H50" i="6"/>
  <c r="H49" i="6" s="1"/>
  <c r="G50" i="6"/>
  <c r="C50" i="6"/>
  <c r="C49" i="6" s="1"/>
  <c r="D49" i="6"/>
  <c r="G49" i="6"/>
  <c r="J59" i="6"/>
  <c r="J60" i="6"/>
  <c r="J51" i="6"/>
  <c r="J61" i="8"/>
  <c r="I60" i="8"/>
  <c r="I59" i="8" s="1"/>
  <c r="H60" i="8"/>
  <c r="H59" i="8" s="1"/>
  <c r="G60" i="8"/>
  <c r="G59" i="8" s="1"/>
  <c r="F60" i="8"/>
  <c r="F59" i="8" s="1"/>
  <c r="E60" i="8"/>
  <c r="E59" i="8" s="1"/>
  <c r="D60" i="8"/>
  <c r="D59" i="8" s="1"/>
  <c r="C60" i="8"/>
  <c r="C59" i="8" s="1"/>
  <c r="J58" i="8"/>
  <c r="I57" i="8"/>
  <c r="H57" i="8"/>
  <c r="G57" i="8"/>
  <c r="F57" i="8"/>
  <c r="E57" i="8"/>
  <c r="D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H50" i="8" s="1"/>
  <c r="G51" i="8"/>
  <c r="F51" i="8"/>
  <c r="E51" i="8"/>
  <c r="D51" i="8"/>
  <c r="C51" i="8"/>
  <c r="D50" i="8"/>
  <c r="J61" i="7"/>
  <c r="I60" i="7"/>
  <c r="H60" i="7"/>
  <c r="H59" i="7" s="1"/>
  <c r="G60" i="7"/>
  <c r="G59" i="7" s="1"/>
  <c r="F60" i="7"/>
  <c r="E60" i="7"/>
  <c r="D60" i="7"/>
  <c r="D59" i="7" s="1"/>
  <c r="C60" i="7"/>
  <c r="C59" i="7" s="1"/>
  <c r="I59" i="7"/>
  <c r="F59" i="7"/>
  <c r="E59" i="7"/>
  <c r="J58" i="7"/>
  <c r="I57" i="7"/>
  <c r="H57" i="7"/>
  <c r="G57" i="7"/>
  <c r="F57" i="7"/>
  <c r="E57" i="7"/>
  <c r="D57" i="7"/>
  <c r="C57" i="7"/>
  <c r="J56" i="7"/>
  <c r="I55" i="7"/>
  <c r="H55" i="7"/>
  <c r="H50" i="7" s="1"/>
  <c r="H49" i="7" s="1"/>
  <c r="G55" i="7"/>
  <c r="F55" i="7"/>
  <c r="E55" i="7"/>
  <c r="D55" i="7"/>
  <c r="C55" i="7"/>
  <c r="J54" i="7"/>
  <c r="I53" i="7"/>
  <c r="H53" i="7"/>
  <c r="G53" i="7"/>
  <c r="F53" i="7"/>
  <c r="E53" i="7"/>
  <c r="J53" i="7" s="1"/>
  <c r="D53" i="7"/>
  <c r="C53" i="7"/>
  <c r="J52" i="7"/>
  <c r="I51" i="7"/>
  <c r="H51" i="7"/>
  <c r="G51" i="7"/>
  <c r="F51" i="7"/>
  <c r="E51" i="7"/>
  <c r="D51" i="7"/>
  <c r="C51" i="7"/>
  <c r="J61" i="6"/>
  <c r="D57" i="5"/>
  <c r="E57" i="5"/>
  <c r="F57" i="5"/>
  <c r="G57" i="5"/>
  <c r="H57" i="5"/>
  <c r="I57" i="5"/>
  <c r="D55" i="5"/>
  <c r="E55" i="5"/>
  <c r="F55" i="5"/>
  <c r="G55" i="5"/>
  <c r="H55" i="5"/>
  <c r="I55" i="5"/>
  <c r="J56" i="5"/>
  <c r="J58" i="5"/>
  <c r="J52" i="5"/>
  <c r="J54" i="5"/>
  <c r="D51" i="5"/>
  <c r="E51" i="5"/>
  <c r="F51" i="5"/>
  <c r="G51" i="5"/>
  <c r="H51" i="5"/>
  <c r="I51" i="5"/>
  <c r="C57" i="5"/>
  <c r="C55" i="5"/>
  <c r="C51" i="5"/>
  <c r="J51" i="8" l="1"/>
  <c r="J55" i="8"/>
  <c r="J49" i="6"/>
  <c r="J50" i="6"/>
  <c r="J57" i="7"/>
  <c r="D49" i="8"/>
  <c r="J59" i="8"/>
  <c r="H49" i="8"/>
  <c r="J60" i="8"/>
  <c r="J53" i="8"/>
  <c r="J57" i="8"/>
  <c r="J50" i="8" s="1"/>
  <c r="J59" i="7"/>
  <c r="J60" i="7"/>
  <c r="J51" i="7"/>
  <c r="J55" i="7"/>
  <c r="D50" i="7"/>
  <c r="D49" i="7" s="1"/>
  <c r="J51" i="5"/>
  <c r="G50" i="8"/>
  <c r="G49" i="8" s="1"/>
  <c r="F50" i="8"/>
  <c r="F49" i="8" s="1"/>
  <c r="C50" i="8"/>
  <c r="C49" i="8" s="1"/>
  <c r="I50" i="8"/>
  <c r="I49" i="8" s="1"/>
  <c r="F50" i="7"/>
  <c r="F49" i="7" s="1"/>
  <c r="C50" i="7"/>
  <c r="C49" i="7" s="1"/>
  <c r="G50" i="7"/>
  <c r="G49" i="7" s="1"/>
  <c r="I50" i="7"/>
  <c r="I49" i="7" s="1"/>
  <c r="J57" i="5"/>
  <c r="E50" i="8"/>
  <c r="E49" i="8" s="1"/>
  <c r="E50" i="7"/>
  <c r="E49" i="7" s="1"/>
  <c r="J55" i="5"/>
  <c r="J50" i="7" l="1"/>
  <c r="J49" i="8"/>
  <c r="J49" i="7"/>
  <c r="J61" i="9"/>
  <c r="L60" i="9"/>
  <c r="L59" i="9" s="1"/>
  <c r="K60" i="9"/>
  <c r="K59" i="9" s="1"/>
  <c r="I60" i="9"/>
  <c r="I59" i="9" s="1"/>
  <c r="H60" i="9"/>
  <c r="H59" i="9" s="1"/>
  <c r="G60" i="9"/>
  <c r="G59" i="9" s="1"/>
  <c r="F60" i="9"/>
  <c r="F59" i="9" s="1"/>
  <c r="E60" i="9"/>
  <c r="E59" i="9" s="1"/>
  <c r="D60" i="9"/>
  <c r="C60" i="9"/>
  <c r="D59" i="9"/>
  <c r="C59" i="9"/>
  <c r="J58" i="9"/>
  <c r="L57" i="9"/>
  <c r="K57" i="9"/>
  <c r="I57" i="9"/>
  <c r="H57" i="9"/>
  <c r="G57" i="9"/>
  <c r="F57" i="9"/>
  <c r="E57" i="9"/>
  <c r="D57" i="9"/>
  <c r="C57" i="9"/>
  <c r="J56" i="9"/>
  <c r="L55" i="9"/>
  <c r="K55" i="9"/>
  <c r="I55" i="9"/>
  <c r="H55" i="9"/>
  <c r="G55" i="9"/>
  <c r="F55" i="9"/>
  <c r="E55" i="9"/>
  <c r="C55" i="9"/>
  <c r="J54" i="9"/>
  <c r="L53" i="9"/>
  <c r="K53" i="9"/>
  <c r="I53" i="9"/>
  <c r="H53" i="9"/>
  <c r="G53" i="9"/>
  <c r="F53" i="9"/>
  <c r="E53" i="9"/>
  <c r="D53" i="9"/>
  <c r="C53" i="9"/>
  <c r="J52" i="9"/>
  <c r="J51" i="9" s="1"/>
  <c r="L51" i="9"/>
  <c r="K51" i="9"/>
  <c r="I51" i="9"/>
  <c r="H51" i="9"/>
  <c r="G51" i="9"/>
  <c r="F51" i="9"/>
  <c r="E51" i="9"/>
  <c r="D51" i="9"/>
  <c r="C51" i="9"/>
  <c r="J47" i="9"/>
  <c r="L46" i="9"/>
  <c r="K46" i="9"/>
  <c r="I46" i="9"/>
  <c r="H46" i="9"/>
  <c r="G46" i="9"/>
  <c r="F46" i="9"/>
  <c r="E46" i="9"/>
  <c r="D46" i="9"/>
  <c r="C46" i="9"/>
  <c r="J45" i="9"/>
  <c r="J44" i="9"/>
  <c r="L43" i="9"/>
  <c r="K43" i="9"/>
  <c r="I43" i="9"/>
  <c r="H43" i="9"/>
  <c r="G43" i="9"/>
  <c r="F43" i="9"/>
  <c r="E43" i="9"/>
  <c r="D43" i="9"/>
  <c r="C43" i="9"/>
  <c r="J42" i="9"/>
  <c r="L41" i="9"/>
  <c r="K41" i="9"/>
  <c r="I41" i="9"/>
  <c r="H41" i="9"/>
  <c r="G41" i="9"/>
  <c r="F41" i="9"/>
  <c r="E41" i="9"/>
  <c r="D41" i="9"/>
  <c r="C41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I26" i="9"/>
  <c r="H26" i="9"/>
  <c r="G26" i="9"/>
  <c r="F26" i="9"/>
  <c r="E26" i="9"/>
  <c r="D26" i="9"/>
  <c r="C26" i="9"/>
  <c r="J25" i="9"/>
  <c r="N25" i="9" s="1"/>
  <c r="L24" i="9"/>
  <c r="K24" i="9"/>
  <c r="I24" i="9"/>
  <c r="H24" i="9"/>
  <c r="G24" i="9"/>
  <c r="F24" i="9"/>
  <c r="E24" i="9"/>
  <c r="D24" i="9"/>
  <c r="C24" i="9"/>
  <c r="D23" i="9" l="1"/>
  <c r="C23" i="9"/>
  <c r="I23" i="9"/>
  <c r="H23" i="9"/>
  <c r="G23" i="9"/>
  <c r="G22" i="9" s="1"/>
  <c r="F23" i="9"/>
  <c r="I40" i="9"/>
  <c r="G40" i="9"/>
  <c r="K40" i="9"/>
  <c r="C40" i="9"/>
  <c r="C50" i="9"/>
  <c r="C49" i="9" s="1"/>
  <c r="I22" i="9"/>
  <c r="J26" i="9"/>
  <c r="N26" i="9" s="1"/>
  <c r="J24" i="9"/>
  <c r="N24" i="9" s="1"/>
  <c r="L40" i="9"/>
  <c r="L23" i="9"/>
  <c r="K23" i="9"/>
  <c r="J36" i="9"/>
  <c r="J34" i="9"/>
  <c r="N34" i="9" s="1"/>
  <c r="J32" i="9"/>
  <c r="N32" i="9" s="1"/>
  <c r="J28" i="9"/>
  <c r="N28" i="9" s="1"/>
  <c r="J41" i="9"/>
  <c r="J43" i="9"/>
  <c r="G50" i="9"/>
  <c r="G49" i="9" s="1"/>
  <c r="E40" i="9"/>
  <c r="J53" i="9"/>
  <c r="E50" i="9"/>
  <c r="E49" i="9" s="1"/>
  <c r="I50" i="9"/>
  <c r="I49" i="9" s="1"/>
  <c r="D40" i="9"/>
  <c r="H40" i="9"/>
  <c r="J46" i="9"/>
  <c r="J55" i="9"/>
  <c r="K50" i="9"/>
  <c r="K49" i="9" s="1"/>
  <c r="D50" i="9"/>
  <c r="D49" i="9" s="1"/>
  <c r="H50" i="9"/>
  <c r="H49" i="9" s="1"/>
  <c r="J57" i="9"/>
  <c r="L50" i="9"/>
  <c r="L49" i="9" s="1"/>
  <c r="J59" i="9"/>
  <c r="J60" i="9"/>
  <c r="F40" i="9"/>
  <c r="F50" i="9"/>
  <c r="F49" i="9" s="1"/>
  <c r="K22" i="9" l="1"/>
  <c r="K19" i="9" s="1"/>
  <c r="C22" i="9"/>
  <c r="C19" i="9" s="1"/>
  <c r="I19" i="9"/>
  <c r="D22" i="9"/>
  <c r="D19" i="9" s="1"/>
  <c r="G19" i="9"/>
  <c r="L22" i="9"/>
  <c r="L19" i="9" s="1"/>
  <c r="H22" i="9"/>
  <c r="H19" i="9" s="1"/>
  <c r="F22" i="9"/>
  <c r="F19" i="9" s="1"/>
  <c r="J40" i="9"/>
  <c r="J49" i="9"/>
  <c r="N49" i="9" s="1"/>
  <c r="J50" i="9"/>
  <c r="N50" i="9" s="1"/>
  <c r="E22" i="9"/>
  <c r="E19" i="9" s="1"/>
  <c r="J23" i="9"/>
  <c r="M22" i="9" l="1"/>
  <c r="M19" i="9"/>
  <c r="J19" i="9"/>
  <c r="N19" i="9" s="1"/>
  <c r="J22" i="9"/>
  <c r="N22" i="9" s="1"/>
  <c r="N23" i="9"/>
  <c r="J47" i="8" l="1"/>
  <c r="I46" i="8"/>
  <c r="H46" i="8"/>
  <c r="G46" i="8"/>
  <c r="F46" i="8"/>
  <c r="E46" i="8"/>
  <c r="D46" i="8"/>
  <c r="C46" i="8"/>
  <c r="J45" i="8"/>
  <c r="J44" i="8"/>
  <c r="I43" i="8"/>
  <c r="H43" i="8"/>
  <c r="G43" i="8"/>
  <c r="F43" i="8"/>
  <c r="E43" i="8"/>
  <c r="D43" i="8"/>
  <c r="C43" i="8"/>
  <c r="J42" i="8"/>
  <c r="I41" i="8"/>
  <c r="H41" i="8"/>
  <c r="G41" i="8"/>
  <c r="F41" i="8"/>
  <c r="E41" i="8"/>
  <c r="D41" i="8"/>
  <c r="C41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C23" i="8" s="1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7" i="7"/>
  <c r="I46" i="7"/>
  <c r="H46" i="7"/>
  <c r="G46" i="7"/>
  <c r="F46" i="7"/>
  <c r="E46" i="7"/>
  <c r="D46" i="7"/>
  <c r="C46" i="7"/>
  <c r="J45" i="7"/>
  <c r="J44" i="7"/>
  <c r="I43" i="7"/>
  <c r="H43" i="7"/>
  <c r="G43" i="7"/>
  <c r="F43" i="7"/>
  <c r="E43" i="7"/>
  <c r="D43" i="7"/>
  <c r="C43" i="7"/>
  <c r="J42" i="7"/>
  <c r="I41" i="7"/>
  <c r="H41" i="7"/>
  <c r="G41" i="7"/>
  <c r="F41" i="7"/>
  <c r="E41" i="7"/>
  <c r="D41" i="7"/>
  <c r="C41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I23" i="7" s="1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7" i="6"/>
  <c r="I46" i="6"/>
  <c r="H46" i="6"/>
  <c r="G46" i="6"/>
  <c r="F46" i="6"/>
  <c r="E46" i="6"/>
  <c r="D46" i="6"/>
  <c r="C46" i="6"/>
  <c r="J45" i="6"/>
  <c r="J44" i="6"/>
  <c r="I43" i="6"/>
  <c r="H43" i="6"/>
  <c r="G43" i="6"/>
  <c r="F43" i="6"/>
  <c r="E43" i="6"/>
  <c r="D43" i="6"/>
  <c r="C43" i="6"/>
  <c r="J42" i="6"/>
  <c r="I41" i="6"/>
  <c r="H41" i="6"/>
  <c r="G41" i="6"/>
  <c r="F41" i="6"/>
  <c r="E41" i="6"/>
  <c r="D41" i="6"/>
  <c r="C41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I23" i="6" s="1"/>
  <c r="H28" i="6"/>
  <c r="H23" i="6" s="1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61" i="5"/>
  <c r="I60" i="5"/>
  <c r="I59" i="5" s="1"/>
  <c r="H60" i="5"/>
  <c r="H59" i="5" s="1"/>
  <c r="G60" i="5"/>
  <c r="G59" i="5" s="1"/>
  <c r="F60" i="5"/>
  <c r="F59" i="5" s="1"/>
  <c r="E60" i="5"/>
  <c r="E59" i="5" s="1"/>
  <c r="D60" i="5"/>
  <c r="D59" i="5" s="1"/>
  <c r="C60" i="5"/>
  <c r="C59" i="5" s="1"/>
  <c r="I53" i="5"/>
  <c r="I50" i="5" s="1"/>
  <c r="H53" i="5"/>
  <c r="H50" i="5" s="1"/>
  <c r="G53" i="5"/>
  <c r="G50" i="5" s="1"/>
  <c r="F53" i="5"/>
  <c r="F50" i="5" s="1"/>
  <c r="E53" i="5"/>
  <c r="D53" i="5"/>
  <c r="D50" i="5" s="1"/>
  <c r="C53" i="5"/>
  <c r="C50" i="5" s="1"/>
  <c r="J47" i="5"/>
  <c r="I46" i="5"/>
  <c r="H46" i="5"/>
  <c r="G46" i="5"/>
  <c r="F46" i="5"/>
  <c r="E46" i="5"/>
  <c r="D46" i="5"/>
  <c r="C46" i="5"/>
  <c r="J45" i="5"/>
  <c r="J44" i="5"/>
  <c r="I43" i="5"/>
  <c r="H43" i="5"/>
  <c r="G43" i="5"/>
  <c r="F43" i="5"/>
  <c r="E43" i="5"/>
  <c r="D43" i="5"/>
  <c r="C43" i="5"/>
  <c r="J42" i="5"/>
  <c r="I41" i="5"/>
  <c r="H41" i="5"/>
  <c r="G41" i="5"/>
  <c r="F41" i="5"/>
  <c r="E41" i="5"/>
  <c r="D41" i="5"/>
  <c r="C41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C23" i="5" s="1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D23" i="8" l="1"/>
  <c r="C23" i="7"/>
  <c r="D23" i="7"/>
  <c r="C23" i="6"/>
  <c r="D23" i="6"/>
  <c r="D23" i="5"/>
  <c r="E23" i="8"/>
  <c r="G40" i="8"/>
  <c r="G23" i="6"/>
  <c r="F23" i="6"/>
  <c r="E23" i="6"/>
  <c r="I23" i="5"/>
  <c r="H23" i="5"/>
  <c r="H22" i="5" s="1"/>
  <c r="G23" i="5"/>
  <c r="F23" i="5"/>
  <c r="J59" i="5"/>
  <c r="J53" i="5"/>
  <c r="J50" i="5" s="1"/>
  <c r="E50" i="5"/>
  <c r="E49" i="5" s="1"/>
  <c r="J24" i="8"/>
  <c r="J46" i="7"/>
  <c r="J36" i="7"/>
  <c r="I40" i="7"/>
  <c r="D49" i="5"/>
  <c r="H49" i="5"/>
  <c r="J26" i="8"/>
  <c r="J32" i="8"/>
  <c r="J34" i="8"/>
  <c r="G22" i="8"/>
  <c r="J36" i="8"/>
  <c r="C40" i="8"/>
  <c r="J41" i="8"/>
  <c r="I40" i="8"/>
  <c r="H40" i="8"/>
  <c r="J46" i="8"/>
  <c r="E40" i="8"/>
  <c r="D40" i="8"/>
  <c r="J43" i="8"/>
  <c r="J34" i="7"/>
  <c r="J26" i="7"/>
  <c r="G40" i="7"/>
  <c r="F40" i="7"/>
  <c r="J41" i="7"/>
  <c r="E40" i="7"/>
  <c r="C40" i="7"/>
  <c r="H40" i="7"/>
  <c r="D40" i="7"/>
  <c r="E40" i="6"/>
  <c r="I40" i="6"/>
  <c r="G40" i="6"/>
  <c r="C40" i="6"/>
  <c r="J26" i="5"/>
  <c r="J36" i="5"/>
  <c r="C40" i="5"/>
  <c r="J46" i="5"/>
  <c r="I40" i="5"/>
  <c r="G49" i="5"/>
  <c r="F49" i="5"/>
  <c r="C49" i="5"/>
  <c r="I49" i="5"/>
  <c r="J60" i="5"/>
  <c r="H40" i="5"/>
  <c r="G40" i="5"/>
  <c r="J43" i="6"/>
  <c r="J34" i="6"/>
  <c r="D40" i="5"/>
  <c r="J36" i="6"/>
  <c r="J41" i="6"/>
  <c r="J32" i="6"/>
  <c r="J41" i="5"/>
  <c r="F40" i="5"/>
  <c r="E40" i="5"/>
  <c r="J28" i="8"/>
  <c r="J24" i="7"/>
  <c r="J46" i="6"/>
  <c r="D40" i="6"/>
  <c r="H40" i="6"/>
  <c r="J28" i="6"/>
  <c r="J26" i="6"/>
  <c r="J24" i="6"/>
  <c r="J24" i="5"/>
  <c r="J34" i="5"/>
  <c r="J43" i="5"/>
  <c r="J32" i="7"/>
  <c r="J28" i="5"/>
  <c r="F40" i="6"/>
  <c r="J28" i="7"/>
  <c r="F40" i="8"/>
  <c r="J32" i="5"/>
  <c r="J43" i="7"/>
  <c r="E22" i="7" l="1"/>
  <c r="C22" i="7"/>
  <c r="C19" i="7" s="1"/>
  <c r="I22" i="7"/>
  <c r="G22" i="7"/>
  <c r="G19" i="7" s="1"/>
  <c r="I22" i="8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40" i="8"/>
  <c r="J23" i="7"/>
  <c r="J40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9" i="5"/>
  <c r="J40" i="5"/>
  <c r="G22" i="5"/>
  <c r="G19" i="5" s="1"/>
  <c r="F22" i="5"/>
  <c r="F19" i="5" s="1"/>
  <c r="D22" i="5"/>
  <c r="D19" i="5" s="1"/>
  <c r="J40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<sst xmlns="http://schemas.openxmlformats.org/spreadsheetml/2006/main" count="373" uniqueCount="60">
  <si>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</si>
  <si>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</si>
  <si>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</si>
  <si>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</si>
  <si>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</si>
  <si>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</si>
  <si>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</si>
  <si>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</si>
  <si>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</si>
  <si>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</si>
  <si>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</si>
  <si>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</si>
  <si>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</si>
  <si>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</si>
  <si>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</si>
  <si>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</si>
  <si>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</si>
  <si>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</si>
  <si>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</si>
  <si>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</si>
  <si>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</si>
  <si>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</si>
  <si>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</si>
  <si>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</si>
  <si>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</si>
  <si>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</si>
  <si>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</si>
  <si>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</si>
  <si>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</si>
  <si>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</si>
  <si>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</si>
  <si>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</si>
  <si>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</si>
  <si>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</si>
  <si>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</si>
  <si>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</si>
  <si>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</si>
  <si>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</si>
  <si>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</si>
  <si>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</si>
  <si>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</si>
  <si>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</si>
  <si>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</si>
  <si>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</si>
  <si>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</si>
  <si>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</si>
  <si>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</si>
  <si>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</si>
  <si>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</si>
  <si>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(Jun-25)</t>
  </si>
  <si>
    <t>Unidades
(Jun-25)</t>
  </si>
  <si>
    <t>TM
(Jun-25)</t>
  </si>
  <si>
    <t>Total
TM
(Jun-25)</t>
  </si>
  <si>
    <t>TOTAL
TEUS
(Jun-24)</t>
  </si>
  <si>
    <t>TOTAL
TM
(Jun-24)</t>
  </si>
  <si>
    <t>%
VARIACIÓN TEUS
(Jun -2025/2024)</t>
  </si>
  <si>
    <t>%
VARIACIÓN TM 
(Jun - 2025/2024)</t>
  </si>
  <si>
    <t>Elaborado por el Área de Estadísticas - DOMA, julio 2025.</t>
  </si>
  <si>
    <t>Chancay</t>
  </si>
  <si>
    <t>TP Multipropósito de Chancay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</si>
</sst>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5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77107</xdr:rowOff>
    </xdr:from>
    <xdr:to>
      <xdr:col>14</xdr:col>
      <xdr:colOff>40821</xdr:colOff>
      <xdr:row>67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 / 2024</a:t>
          </a:r>
        </a:p>
      </xdr:txBody>
    </xdr:sp>
    <xdr:clientData/>
  </xdr:twoCellAnchor>
  <xdr:twoCellAnchor>
    <xdr:from>
      <xdr:col>1</xdr:col>
      <xdr:colOff>9524</xdr:colOff>
      <xdr:row>65</xdr:row>
      <xdr:rowOff>109331</xdr:rowOff>
    </xdr:from>
    <xdr:to>
      <xdr:col>1</xdr:col>
      <xdr:colOff>577055</xdr:colOff>
      <xdr:row>66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65</xdr:row>
      <xdr:rowOff>44824</xdr:rowOff>
    </xdr:from>
    <xdr:to>
      <xdr:col>10</xdr:col>
      <xdr:colOff>14941</xdr:colOff>
      <xdr:row>67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65</xdr:row>
      <xdr:rowOff>109331</xdr:rowOff>
    </xdr:from>
    <xdr:to>
      <xdr:col>1</xdr:col>
      <xdr:colOff>577055</xdr:colOff>
      <xdr:row>66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65</xdr:row>
      <xdr:rowOff>44824</xdr:rowOff>
    </xdr:from>
    <xdr:to>
      <xdr:col>10</xdr:col>
      <xdr:colOff>14941</xdr:colOff>
      <xdr:row>67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65</xdr:row>
      <xdr:rowOff>109331</xdr:rowOff>
    </xdr:from>
    <xdr:to>
      <xdr:col>1</xdr:col>
      <xdr:colOff>577055</xdr:colOff>
      <xdr:row>66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65</xdr:row>
      <xdr:rowOff>44824</xdr:rowOff>
    </xdr:from>
    <xdr:to>
      <xdr:col>10</xdr:col>
      <xdr:colOff>14941</xdr:colOff>
      <xdr:row>67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65</xdr:row>
      <xdr:rowOff>109331</xdr:rowOff>
    </xdr:from>
    <xdr:to>
      <xdr:col>1</xdr:col>
      <xdr:colOff>577055</xdr:colOff>
      <xdr:row>66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65</xdr:row>
      <xdr:rowOff>44824</xdr:rowOff>
    </xdr:from>
    <xdr:to>
      <xdr:col>10</xdr:col>
      <xdr:colOff>14941</xdr:colOff>
      <xdr:row>67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65</xdr:row>
      <xdr:rowOff>109331</xdr:rowOff>
    </xdr:from>
    <xdr:to>
      <xdr:col>1</xdr:col>
      <xdr:colOff>551078</xdr:colOff>
      <xdr:row>66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65</xdr:row>
      <xdr:rowOff>44824</xdr:rowOff>
    </xdr:from>
    <xdr:to>
      <xdr:col>10</xdr:col>
      <xdr:colOff>14941</xdr:colOff>
      <xdr:row>67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65</xdr:row>
      <xdr:rowOff>109331</xdr:rowOff>
    </xdr:from>
    <xdr:to>
      <xdr:col>1</xdr:col>
      <xdr:colOff>551078</xdr:colOff>
      <xdr:row>66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9"/>
  <sheetViews>
    <sheetView showGridLines="0" topLeftCell="A40" zoomScale="80" zoomScaleNormal="80" zoomScaleSheetLayoutView="100" workbookViewId="0">
      <selection activeCell="A51" sqref="A51:XFD52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+C22+C49</f>
        <v>360956</v>
      </c>
      <c r="D19" s="25">
        <f t="shared" si="0"/>
        <v>204160</v>
      </c>
      <c r="E19" s="25">
        <f t="shared" si="0"/>
        <v>3161132.1371100009</v>
      </c>
      <c r="F19" s="25">
        <f t="shared" si="0"/>
        <v>371937.54848999996</v>
      </c>
      <c r="G19" s="25">
        <f t="shared" si="0"/>
        <v>1944552.48</v>
      </c>
      <c r="H19" s="25">
        <f t="shared" si="0"/>
        <v>155668.59900000005</v>
      </c>
      <c r="I19" s="25">
        <f t="shared" si="0"/>
        <v>27552.306829999998</v>
      </c>
      <c r="J19" s="25">
        <f>SUM(E19:I19)</f>
        <v>5660843.0714300014</v>
      </c>
      <c r="K19" s="55">
        <f>+K22+K49</f>
        <v>268319</v>
      </c>
      <c r="L19" s="55">
        <f>+L22+L49</f>
        <v>5062883.3539999994</v>
      </c>
      <c r="M19" s="66">
        <f>(C19/K19)-1</f>
        <v>0.34524949779926128</v>
      </c>
      <c r="N19" s="67">
        <f>(J19/L19)-1</f>
        <v>0.11810655620923516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+C23+C40</f>
        <v>360956</v>
      </c>
      <c r="D22" s="34">
        <f t="shared" si="1"/>
        <v>204160</v>
      </c>
      <c r="E22" s="34">
        <f t="shared" si="1"/>
        <v>3161132.1371100009</v>
      </c>
      <c r="F22" s="34">
        <f t="shared" si="1"/>
        <v>371937.54848999996</v>
      </c>
      <c r="G22" s="34">
        <f t="shared" si="1"/>
        <v>1944367.43</v>
      </c>
      <c r="H22" s="34">
        <f t="shared" si="1"/>
        <v>155668.59900000005</v>
      </c>
      <c r="I22" s="34">
        <f t="shared" si="1"/>
        <v>27552.306829999998</v>
      </c>
      <c r="J22" s="35">
        <f t="shared" si="1"/>
        <v>5660658.0214300007</v>
      </c>
      <c r="K22" s="56">
        <f t="shared" si="1"/>
        <v>268319</v>
      </c>
      <c r="L22" s="56">
        <f t="shared" si="1"/>
        <v>5051692.0639999993</v>
      </c>
      <c r="M22" s="68">
        <f>(C22/K22)-1</f>
        <v>0.34524949779926128</v>
      </c>
      <c r="N22" s="68">
        <f>(J22/L22)-1</f>
        <v>0.12054692758683583</v>
      </c>
      <c r="Q22" s="19"/>
    </row>
    <row r="23" spans="2:20" ht="13.8" thickBot="1" x14ac:dyDescent="0.3">
      <c r="B23" s="62" t="s">
        <v>9</v>
      </c>
      <c r="C23" s="63">
        <f>C24+C28+C34+C36+C32+C26+C38</f>
        <v>359954</v>
      </c>
      <c r="D23" s="63">
        <f>D24+D28+D34+D36+D32+D26+D38</f>
        <v>203659</v>
      </c>
      <c r="E23" s="63">
        <f>E24+E28+E34+E36+E32+E26+E38</f>
        <v>3153194.9971100008</v>
      </c>
      <c r="F23" s="63">
        <f t="shared" ref="F23:I23" si="2">F24+F28+F34+F36+F32+F26+F38</f>
        <v>353254.11848999996</v>
      </c>
      <c r="G23" s="63">
        <f t="shared" ref="G23" si="3">G24+G28+G34+G36+G32+G26+G38</f>
        <v>1944367.43</v>
      </c>
      <c r="H23" s="63">
        <f t="shared" ref="H23" si="4">H24+H28+H34+H36+H32+H26+H38</f>
        <v>150684.62900000004</v>
      </c>
      <c r="I23" s="63">
        <f t="shared" ref="I23" si="5">I24+I28+I34+I36+I32+I26+I38</f>
        <v>27143.306829999998</v>
      </c>
      <c r="J23" s="64">
        <f t="shared" ref="J23:J45" si="6">SUM(E23:I23)</f>
        <v>5628644.4814300006</v>
      </c>
      <c r="K23" s="57">
        <f>K24+K28+K32+K34+K36+K26</f>
        <v>267707</v>
      </c>
      <c r="L23" s="57">
        <f>L24+L28+L32+L34+L36+L26</f>
        <v>5014983.2139999997</v>
      </c>
      <c r="M23" s="68">
        <f t="shared" ref="M23:M60" si="7">(C23/K23)-1</f>
        <v>0.34458194966885447</v>
      </c>
      <c r="N23" s="68">
        <f t="shared" ref="N23:N61" si="8">(J23/L23)-1</f>
        <v>0.12236556758891703</v>
      </c>
      <c r="Q23" s="19"/>
    </row>
    <row r="24" spans="2:20" ht="13.8" thickBot="1" x14ac:dyDescent="0.25">
      <c r="B24" s="10" t="s">
        <v>10</v>
      </c>
      <c r="C24" s="36">
        <f t="shared" ref="C24:I24" si="9">C25</f>
        <v>31581</v>
      </c>
      <c r="D24" s="36">
        <f t="shared" si="9"/>
        <v>16776</v>
      </c>
      <c r="E24" s="36">
        <f t="shared" si="9"/>
        <v>209414.40200000003</v>
      </c>
      <c r="F24" s="36">
        <f t="shared" si="9"/>
        <v>741.75</v>
      </c>
      <c r="G24" s="36">
        <f t="shared" si="9"/>
        <v>63669.63</v>
      </c>
      <c r="H24" s="36">
        <f t="shared" si="9"/>
        <v>0</v>
      </c>
      <c r="I24" s="36">
        <f t="shared" si="9"/>
        <v>0</v>
      </c>
      <c r="J24" s="36">
        <f t="shared" si="6"/>
        <v>273825.78200000001</v>
      </c>
      <c r="K24" s="57">
        <f>K25</f>
        <v>16497</v>
      </c>
      <c r="L24" s="57">
        <f>L25</f>
        <v>193636.07499999998</v>
      </c>
      <c r="M24" s="68">
        <f t="shared" si="7"/>
        <v>0.91434806328423357</v>
      </c>
      <c r="N24" s="68">
        <f t="shared" si="8"/>
        <v>0.41412586471813184</v>
      </c>
      <c r="Q24" s="19"/>
    </row>
    <row r="25" spans="2:20" s="11" customFormat="1" ht="12.6" thickBot="1" x14ac:dyDescent="0.25">
      <c r="B25" s="37" t="s">
        <v>11</v>
      </c>
      <c r="C25" s="12">
        <v>31581</v>
      </c>
      <c r="D25" s="12">
        <v>16776</v>
      </c>
      <c r="E25" s="12">
        <v>209414.40200000003</v>
      </c>
      <c r="F25" s="38">
        <v>741.75</v>
      </c>
      <c r="G25" s="39">
        <v>63669.63</v>
      </c>
      <c r="H25" s="38">
        <v>0</v>
      </c>
      <c r="I25" s="38">
        <v>0</v>
      </c>
      <c r="J25" s="36">
        <f t="shared" si="6"/>
        <v>273825.78200000001</v>
      </c>
      <c r="K25" s="58">
        <v>16497</v>
      </c>
      <c r="L25" s="58">
        <v>193636.07499999998</v>
      </c>
      <c r="M25" s="68">
        <f t="shared" si="7"/>
        <v>0.91434806328423357</v>
      </c>
      <c r="N25" s="68">
        <f t="shared" si="8"/>
        <v>0.41412586471813184</v>
      </c>
      <c r="T25" s="40"/>
    </row>
    <row r="26" spans="2:20" s="11" customFormat="1" ht="13.8" thickBot="1" x14ac:dyDescent="0.25">
      <c r="B26" s="10" t="s">
        <v>12</v>
      </c>
      <c r="C26" s="36">
        <f t="shared" ref="C26:D26" si="10">C27</f>
        <v>156</v>
      </c>
      <c r="D26" s="36">
        <f t="shared" si="10"/>
        <v>82</v>
      </c>
      <c r="E26" s="36">
        <f>E27</f>
        <v>1435.99</v>
      </c>
      <c r="F26" s="36">
        <f>F27</f>
        <v>17680.849999999999</v>
      </c>
      <c r="G26" s="36">
        <f>G27</f>
        <v>342063.02</v>
      </c>
      <c r="H26" s="36">
        <f>H27</f>
        <v>0</v>
      </c>
      <c r="I26" s="36">
        <f>I27</f>
        <v>0</v>
      </c>
      <c r="J26" s="36">
        <f t="shared" si="6"/>
        <v>361179.86000000004</v>
      </c>
      <c r="K26" s="57">
        <f>K27</f>
        <v>2615</v>
      </c>
      <c r="L26" s="57">
        <f>L27</f>
        <v>231133.88</v>
      </c>
      <c r="M26" s="68">
        <f t="shared" si="7"/>
        <v>-0.94034416826003819</v>
      </c>
      <c r="N26" s="68">
        <f t="shared" si="8"/>
        <v>0.56264352071621881</v>
      </c>
      <c r="T26" s="40"/>
    </row>
    <row r="27" spans="2:20" s="40" customFormat="1" ht="12.6" thickBot="1" x14ac:dyDescent="0.25">
      <c r="B27" s="41" t="s">
        <v>40</v>
      </c>
      <c r="C27" s="12">
        <v>156</v>
      </c>
      <c r="D27" s="12">
        <v>82</v>
      </c>
      <c r="E27" s="39">
        <v>1435.99</v>
      </c>
      <c r="F27" s="38">
        <v>17680.849999999999</v>
      </c>
      <c r="G27" s="39">
        <v>342063.02</v>
      </c>
      <c r="H27" s="38"/>
      <c r="I27" s="38">
        <v>0</v>
      </c>
      <c r="J27" s="36">
        <f t="shared" si="6"/>
        <v>361179.86000000004</v>
      </c>
      <c r="K27" s="58">
        <v>2615</v>
      </c>
      <c r="L27" s="58">
        <v>231133.88</v>
      </c>
      <c r="M27" s="68">
        <f t="shared" si="7"/>
        <v>-0.94034416826003819</v>
      </c>
      <c r="N27" s="68">
        <f t="shared" si="8"/>
        <v>0.56264352071621881</v>
      </c>
    </row>
    <row r="28" spans="2:20" ht="13.8" thickBot="1" x14ac:dyDescent="0.25">
      <c r="B28" s="10" t="s">
        <v>14</v>
      </c>
      <c r="C28" s="42">
        <f t="shared" ref="C28:D28" si="11">SUM(C29:C31)</f>
        <v>298628</v>
      </c>
      <c r="D28" s="42">
        <f t="shared" si="11"/>
        <v>170217</v>
      </c>
      <c r="E28" s="42">
        <f t="shared" ref="E28:I28" si="12">SUM(E29:E31)</f>
        <v>2676271.9920000001</v>
      </c>
      <c r="F28" s="42">
        <f t="shared" si="12"/>
        <v>178790.28030000001</v>
      </c>
      <c r="G28" s="42">
        <f t="shared" si="12"/>
        <v>778991.61999999988</v>
      </c>
      <c r="H28" s="42">
        <f t="shared" si="12"/>
        <v>137007.33400000003</v>
      </c>
      <c r="I28" s="42">
        <f t="shared" si="12"/>
        <v>24200.420999999998</v>
      </c>
      <c r="J28" s="36">
        <f t="shared" si="6"/>
        <v>3795261.6473000003</v>
      </c>
      <c r="K28" s="57">
        <f>SUM(K29:K31)</f>
        <v>244609</v>
      </c>
      <c r="L28" s="57">
        <f>SUM(L29:L31)</f>
        <v>3520818.5659999996</v>
      </c>
      <c r="M28" s="68">
        <f t="shared" si="7"/>
        <v>0.22083815395181694</v>
      </c>
      <c r="N28" s="68">
        <f t="shared" si="8"/>
        <v>7.7948657721319536E-2</v>
      </c>
    </row>
    <row r="29" spans="2:20" s="11" customFormat="1" ht="12.6" thickBot="1" x14ac:dyDescent="0.25">
      <c r="B29" s="43" t="s">
        <v>15</v>
      </c>
      <c r="C29" s="12">
        <v>126504</v>
      </c>
      <c r="D29" s="12">
        <v>71579</v>
      </c>
      <c r="E29" s="12">
        <v>909602.64999999991</v>
      </c>
      <c r="F29" s="38">
        <v>178790.28030000001</v>
      </c>
      <c r="G29" s="39">
        <v>540237.44999999995</v>
      </c>
      <c r="H29" s="38">
        <v>137007.33400000003</v>
      </c>
      <c r="I29" s="38">
        <v>24200.420999999998</v>
      </c>
      <c r="J29" s="36">
        <f t="shared" si="6"/>
        <v>1789838.1353</v>
      </c>
      <c r="K29" s="58">
        <v>88775</v>
      </c>
      <c r="L29" s="58">
        <v>1641746.4759999998</v>
      </c>
      <c r="M29" s="68">
        <f t="shared" si="7"/>
        <v>0.42499577583779224</v>
      </c>
      <c r="N29" s="68">
        <f t="shared" si="8"/>
        <v>9.0203732101691525E-2</v>
      </c>
      <c r="T29" s="40"/>
    </row>
    <row r="30" spans="2:20" s="11" customFormat="1" ht="12.6" thickBot="1" x14ac:dyDescent="0.25">
      <c r="B30" s="43" t="s">
        <v>16</v>
      </c>
      <c r="C30" s="12">
        <v>172124</v>
      </c>
      <c r="D30" s="12">
        <v>98638</v>
      </c>
      <c r="E30" s="12">
        <v>1766669.3420000002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6"/>
        <v>1766669.3420000002</v>
      </c>
      <c r="K30" s="58">
        <v>155834</v>
      </c>
      <c r="L30" s="58">
        <v>1717765.2500000002</v>
      </c>
      <c r="M30" s="68">
        <f t="shared" si="7"/>
        <v>0.10453431215267539</v>
      </c>
      <c r="N30" s="68">
        <f t="shared" si="8"/>
        <v>2.846960141963506E-2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238754.16999999998</v>
      </c>
      <c r="H31" s="38">
        <v>0</v>
      </c>
      <c r="I31" s="38">
        <v>0</v>
      </c>
      <c r="J31" s="36">
        <f t="shared" si="6"/>
        <v>238754.16999999998</v>
      </c>
      <c r="K31" s="58">
        <v>0</v>
      </c>
      <c r="L31" s="58">
        <v>161306.83999999991</v>
      </c>
      <c r="M31" s="68" t="s">
        <v>13</v>
      </c>
      <c r="N31" s="68">
        <f t="shared" si="8"/>
        <v>0.48012427743299746</v>
      </c>
      <c r="T31" s="40"/>
    </row>
    <row r="32" spans="2:20" s="11" customFormat="1" ht="13.8" thickBot="1" x14ac:dyDescent="0.25">
      <c r="B32" s="10" t="s">
        <v>18</v>
      </c>
      <c r="C32" s="36">
        <f t="shared" ref="C32:D32" si="13">C33</f>
        <v>4924</v>
      </c>
      <c r="D32" s="36">
        <f t="shared" si="13"/>
        <v>2474</v>
      </c>
      <c r="E32" s="36">
        <f>E33</f>
        <v>19505.082999999999</v>
      </c>
      <c r="F32" s="36">
        <f>F33</f>
        <v>13254.903189999999</v>
      </c>
      <c r="G32" s="36">
        <f>G33</f>
        <v>186462.24</v>
      </c>
      <c r="H32" s="36">
        <f>H33</f>
        <v>0</v>
      </c>
      <c r="I32" s="36">
        <f>I33</f>
        <v>2220.3858300000006</v>
      </c>
      <c r="J32" s="36">
        <f t="shared" si="6"/>
        <v>221442.61202</v>
      </c>
      <c r="K32" s="57">
        <f>K33</f>
        <v>2506</v>
      </c>
      <c r="L32" s="57">
        <f>L33</f>
        <v>243898.927</v>
      </c>
      <c r="M32" s="68">
        <f t="shared" si="7"/>
        <v>0.96488427773343965</v>
      </c>
      <c r="N32" s="68">
        <f t="shared" si="8"/>
        <v>-9.2072217193477024E-2</v>
      </c>
      <c r="T32" s="40"/>
    </row>
    <row r="33" spans="1:22" s="11" customFormat="1" ht="12.6" thickBot="1" x14ac:dyDescent="0.25">
      <c r="A33" s="40"/>
      <c r="B33" s="43" t="s">
        <v>19</v>
      </c>
      <c r="C33" s="12">
        <v>4924</v>
      </c>
      <c r="D33" s="12">
        <v>2474</v>
      </c>
      <c r="E33" s="12">
        <v>19505.082999999999</v>
      </c>
      <c r="F33" s="38">
        <v>13254.903189999999</v>
      </c>
      <c r="G33" s="39">
        <v>186462.24</v>
      </c>
      <c r="H33" s="38">
        <v>0</v>
      </c>
      <c r="I33" s="38">
        <v>2220.3858300000006</v>
      </c>
      <c r="J33" s="36">
        <f t="shared" si="6"/>
        <v>221442.61202</v>
      </c>
      <c r="K33" s="58">
        <v>2506</v>
      </c>
      <c r="L33" s="58">
        <v>243898.927</v>
      </c>
      <c r="M33" s="68">
        <f t="shared" si="7"/>
        <v>0.96488427773343965</v>
      </c>
      <c r="N33" s="68">
        <f t="shared" si="8"/>
        <v>-9.2072217193477024E-2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4">C35</f>
        <v>1590</v>
      </c>
      <c r="D34" s="36">
        <f t="shared" si="14"/>
        <v>975</v>
      </c>
      <c r="E34" s="36">
        <f t="shared" si="14"/>
        <v>9958.9119999999984</v>
      </c>
      <c r="F34" s="36">
        <f t="shared" si="14"/>
        <v>70892.519</v>
      </c>
      <c r="G34" s="36">
        <f t="shared" si="14"/>
        <v>569737.86</v>
      </c>
      <c r="H34" s="36">
        <f t="shared" si="14"/>
        <v>13677.295</v>
      </c>
      <c r="I34" s="36">
        <f t="shared" si="14"/>
        <v>0</v>
      </c>
      <c r="J34" s="36">
        <f t="shared" si="6"/>
        <v>664266.58600000001</v>
      </c>
      <c r="K34" s="57">
        <f>K35</f>
        <v>524</v>
      </c>
      <c r="L34" s="57">
        <f>L35</f>
        <v>780961.76600000006</v>
      </c>
      <c r="M34" s="68" t="s">
        <v>39</v>
      </c>
      <c r="N34" s="68">
        <f t="shared" si="8"/>
        <v>-0.14942495917271326</v>
      </c>
      <c r="T34" s="40"/>
    </row>
    <row r="35" spans="1:22" s="11" customFormat="1" ht="12.6" thickBot="1" x14ac:dyDescent="0.25">
      <c r="B35" s="41" t="s">
        <v>21</v>
      </c>
      <c r="C35" s="12">
        <v>1590</v>
      </c>
      <c r="D35" s="12">
        <v>975</v>
      </c>
      <c r="E35" s="12">
        <v>9958.9119999999984</v>
      </c>
      <c r="F35" s="38">
        <v>70892.519</v>
      </c>
      <c r="G35" s="39">
        <v>569737.86</v>
      </c>
      <c r="H35" s="38">
        <v>13677.295</v>
      </c>
      <c r="I35" s="38">
        <v>0</v>
      </c>
      <c r="J35" s="36">
        <f t="shared" si="6"/>
        <v>664266.58600000001</v>
      </c>
      <c r="K35" s="58">
        <v>524</v>
      </c>
      <c r="L35" s="58">
        <v>780961.76600000006</v>
      </c>
      <c r="M35" s="68" t="s">
        <v>39</v>
      </c>
      <c r="N35" s="68">
        <f t="shared" si="8"/>
        <v>-0.14942495917271326</v>
      </c>
      <c r="T35" s="40"/>
    </row>
    <row r="36" spans="1:22" s="11" customFormat="1" ht="13.8" thickBot="1" x14ac:dyDescent="0.25">
      <c r="B36" s="10" t="s">
        <v>22</v>
      </c>
      <c r="C36" s="36">
        <f t="shared" ref="C36:D38" si="15">C37</f>
        <v>757</v>
      </c>
      <c r="D36" s="36">
        <f t="shared" si="15"/>
        <v>481</v>
      </c>
      <c r="E36" s="36">
        <f>E37</f>
        <v>7829</v>
      </c>
      <c r="F36" s="36">
        <f>F37</f>
        <v>3509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6"/>
        <v>11338</v>
      </c>
      <c r="K36" s="57">
        <f>K37</f>
        <v>956</v>
      </c>
      <c r="L36" s="57">
        <f>L37</f>
        <v>44534</v>
      </c>
      <c r="M36" s="68">
        <f t="shared" si="7"/>
        <v>-0.20815899581589958</v>
      </c>
      <c r="N36" s="68">
        <f t="shared" si="8"/>
        <v>-0.7454080028742085</v>
      </c>
      <c r="T36" s="40"/>
    </row>
    <row r="37" spans="1:22" s="11" customFormat="1" ht="12.6" thickBot="1" x14ac:dyDescent="0.25">
      <c r="B37" s="43" t="s">
        <v>23</v>
      </c>
      <c r="C37" s="12">
        <v>757</v>
      </c>
      <c r="D37" s="12">
        <v>481</v>
      </c>
      <c r="E37" s="12">
        <v>7829</v>
      </c>
      <c r="F37" s="38">
        <v>3509</v>
      </c>
      <c r="G37" s="39"/>
      <c r="H37" s="38"/>
      <c r="I37" s="38">
        <v>0</v>
      </c>
      <c r="J37" s="36">
        <f t="shared" si="6"/>
        <v>11338</v>
      </c>
      <c r="K37" s="58">
        <v>956</v>
      </c>
      <c r="L37" s="58">
        <v>44534</v>
      </c>
      <c r="M37" s="68">
        <f t="shared" si="7"/>
        <v>-0.20815899581589958</v>
      </c>
      <c r="N37" s="68">
        <f t="shared" si="8"/>
        <v>-0.7454080028742085</v>
      </c>
      <c r="T37" s="40"/>
    </row>
    <row r="38" spans="1:22" s="11" customFormat="1" ht="13.8" thickBot="1" x14ac:dyDescent="0.25">
      <c r="B38" s="10" t="s">
        <v>58</v>
      </c>
      <c r="C38" s="36">
        <f t="shared" si="15"/>
        <v>22318</v>
      </c>
      <c r="D38" s="36">
        <f t="shared" si="15"/>
        <v>12654</v>
      </c>
      <c r="E38" s="36">
        <f>E39</f>
        <v>228779.61811000001</v>
      </c>
      <c r="F38" s="36">
        <f>F39</f>
        <v>68384.815999999992</v>
      </c>
      <c r="G38" s="36">
        <f>G39</f>
        <v>3443.06</v>
      </c>
      <c r="H38" s="36">
        <f>H39</f>
        <v>0</v>
      </c>
      <c r="I38" s="36">
        <f>I39</f>
        <v>722.5</v>
      </c>
      <c r="J38" s="36">
        <f t="shared" ref="J38:J39" si="16">SUM(E38:I38)</f>
        <v>301329.99411000003</v>
      </c>
      <c r="K38" s="57">
        <f>K39</f>
        <v>0</v>
      </c>
      <c r="L38" s="57">
        <f>L39</f>
        <v>0</v>
      </c>
      <c r="M38" s="68" t="s">
        <v>13</v>
      </c>
      <c r="N38" s="68" t="s">
        <v>13</v>
      </c>
      <c r="T38" s="40"/>
    </row>
    <row r="39" spans="1:22" s="11" customFormat="1" ht="12.6" thickBot="1" x14ac:dyDescent="0.25">
      <c r="B39" s="43" t="s">
        <v>59</v>
      </c>
      <c r="C39" s="12">
        <v>22318</v>
      </c>
      <c r="D39" s="12">
        <v>12654</v>
      </c>
      <c r="E39" s="12">
        <v>228779.61811000001</v>
      </c>
      <c r="F39" s="38">
        <v>68384.815999999992</v>
      </c>
      <c r="G39" s="39">
        <v>3443.06</v>
      </c>
      <c r="H39" s="38"/>
      <c r="I39" s="38">
        <v>722.5</v>
      </c>
      <c r="J39" s="36">
        <f t="shared" si="16"/>
        <v>301329.99411000003</v>
      </c>
      <c r="K39" s="58">
        <v>0</v>
      </c>
      <c r="L39" s="58">
        <v>0</v>
      </c>
      <c r="M39" s="68" t="s">
        <v>13</v>
      </c>
      <c r="N39" s="68" t="s">
        <v>13</v>
      </c>
      <c r="T39" s="40"/>
    </row>
    <row r="40" spans="1:22" ht="13.8" thickBot="1" x14ac:dyDescent="0.3">
      <c r="B40" s="62" t="s">
        <v>24</v>
      </c>
      <c r="C40" s="63">
        <f>C41+C43+C46</f>
        <v>1002</v>
      </c>
      <c r="D40" s="63">
        <f>D41+D43+D46</f>
        <v>501</v>
      </c>
      <c r="E40" s="63">
        <f>E41+E43+E46</f>
        <v>7937.14</v>
      </c>
      <c r="F40" s="63">
        <f>F41+F43+F46</f>
        <v>18683.43</v>
      </c>
      <c r="G40" s="63">
        <f t="shared" ref="G40:I40" si="17">G41+G43+G46</f>
        <v>0</v>
      </c>
      <c r="H40" s="63">
        <f t="shared" si="17"/>
        <v>4983.97</v>
      </c>
      <c r="I40" s="63">
        <f t="shared" si="17"/>
        <v>409</v>
      </c>
      <c r="J40" s="63">
        <f>SUM(E40:I40)</f>
        <v>32013.54</v>
      </c>
      <c r="K40" s="57">
        <f>K41+K43+K46</f>
        <v>612</v>
      </c>
      <c r="L40" s="57">
        <f>L41+L43+L46</f>
        <v>36708.85</v>
      </c>
      <c r="M40" s="68">
        <f t="shared" si="7"/>
        <v>0.63725490196078427</v>
      </c>
      <c r="N40" s="68">
        <f t="shared" si="8"/>
        <v>-0.12790675817956698</v>
      </c>
      <c r="U40" s="11"/>
      <c r="V40" s="11"/>
    </row>
    <row r="41" spans="1:22" ht="13.8" thickBot="1" x14ac:dyDescent="0.25">
      <c r="B41" s="10" t="s">
        <v>25</v>
      </c>
      <c r="C41" s="36">
        <f t="shared" ref="C41:D41" si="18">C42</f>
        <v>0</v>
      </c>
      <c r="D41" s="36">
        <f t="shared" si="18"/>
        <v>0</v>
      </c>
      <c r="E41" s="36">
        <f>E42</f>
        <v>0</v>
      </c>
      <c r="F41" s="36">
        <f>F42</f>
        <v>10148</v>
      </c>
      <c r="G41" s="36">
        <f>G42</f>
        <v>0</v>
      </c>
      <c r="H41" s="36">
        <f>H42</f>
        <v>0</v>
      </c>
      <c r="I41" s="36">
        <f>I42</f>
        <v>0</v>
      </c>
      <c r="J41" s="36">
        <f t="shared" si="6"/>
        <v>10148</v>
      </c>
      <c r="K41" s="57">
        <f>K42</f>
        <v>0</v>
      </c>
      <c r="L41" s="57">
        <f>L42</f>
        <v>14140</v>
      </c>
      <c r="M41" s="68" t="s">
        <v>13</v>
      </c>
      <c r="N41" s="68">
        <f t="shared" si="8"/>
        <v>-0.28231966053748236</v>
      </c>
      <c r="U41" s="11"/>
      <c r="V41" s="11"/>
    </row>
    <row r="42" spans="1:22" s="11" customFormat="1" ht="12.6" thickBot="1" x14ac:dyDescent="0.25">
      <c r="B42" s="43" t="s">
        <v>26</v>
      </c>
      <c r="C42" s="12">
        <v>0</v>
      </c>
      <c r="D42" s="12">
        <v>0</v>
      </c>
      <c r="E42" s="12">
        <v>0</v>
      </c>
      <c r="F42" s="38">
        <v>10148</v>
      </c>
      <c r="G42" s="39">
        <v>0</v>
      </c>
      <c r="H42" s="38">
        <v>0</v>
      </c>
      <c r="I42" s="38">
        <v>0</v>
      </c>
      <c r="J42" s="36">
        <f t="shared" si="6"/>
        <v>10148</v>
      </c>
      <c r="K42" s="58">
        <v>0</v>
      </c>
      <c r="L42" s="58">
        <v>14140</v>
      </c>
      <c r="M42" s="68" t="s">
        <v>13</v>
      </c>
      <c r="N42" s="68">
        <f t="shared" si="8"/>
        <v>-0.28231966053748236</v>
      </c>
      <c r="T42" s="40"/>
    </row>
    <row r="43" spans="1:22" s="11" customFormat="1" ht="13.8" thickBot="1" x14ac:dyDescent="0.25">
      <c r="B43" s="10" t="s">
        <v>27</v>
      </c>
      <c r="C43" s="42">
        <f t="shared" ref="C43:I43" si="19">SUM(C44:C45)</f>
        <v>36</v>
      </c>
      <c r="D43" s="42">
        <f t="shared" si="19"/>
        <v>18</v>
      </c>
      <c r="E43" s="42">
        <f t="shared" si="19"/>
        <v>293.14</v>
      </c>
      <c r="F43" s="42">
        <f t="shared" si="19"/>
        <v>7270.76</v>
      </c>
      <c r="G43" s="42">
        <f t="shared" si="19"/>
        <v>0</v>
      </c>
      <c r="H43" s="42">
        <f t="shared" si="19"/>
        <v>0</v>
      </c>
      <c r="I43" s="42">
        <f t="shared" si="19"/>
        <v>409</v>
      </c>
      <c r="J43" s="36">
        <f t="shared" si="6"/>
        <v>7972.9000000000005</v>
      </c>
      <c r="K43" s="59">
        <f>K44+K45</f>
        <v>26</v>
      </c>
      <c r="L43" s="59">
        <f>L44+L45</f>
        <v>9312.67</v>
      </c>
      <c r="M43" s="68">
        <f t="shared" si="7"/>
        <v>0.38461538461538458</v>
      </c>
      <c r="N43" s="68">
        <f t="shared" si="8"/>
        <v>-0.14386529319733221</v>
      </c>
      <c r="T43" s="40"/>
    </row>
    <row r="44" spans="1:22" s="11" customFormat="1" ht="12.6" thickBot="1" x14ac:dyDescent="0.25">
      <c r="B44" s="43" t="s">
        <v>28</v>
      </c>
      <c r="C44" s="12">
        <v>0</v>
      </c>
      <c r="D44" s="12">
        <v>0</v>
      </c>
      <c r="E44" s="12">
        <v>0</v>
      </c>
      <c r="F44" s="38">
        <v>5264</v>
      </c>
      <c r="G44" s="39">
        <v>0</v>
      </c>
      <c r="H44" s="38">
        <v>0</v>
      </c>
      <c r="I44" s="38">
        <v>409</v>
      </c>
      <c r="J44" s="36">
        <f t="shared" si="6"/>
        <v>5673</v>
      </c>
      <c r="K44" s="58">
        <v>0</v>
      </c>
      <c r="L44" s="58">
        <v>7414</v>
      </c>
      <c r="M44" s="68" t="s">
        <v>13</v>
      </c>
      <c r="N44" s="68">
        <f t="shared" si="8"/>
        <v>-0.23482600485567839</v>
      </c>
      <c r="T44" s="40"/>
    </row>
    <row r="45" spans="1:22" s="11" customFormat="1" ht="12.6" thickBot="1" x14ac:dyDescent="0.25">
      <c r="B45" s="43" t="s">
        <v>29</v>
      </c>
      <c r="C45" s="12">
        <v>36</v>
      </c>
      <c r="D45" s="12">
        <v>18</v>
      </c>
      <c r="E45" s="12">
        <v>293.14</v>
      </c>
      <c r="F45" s="38">
        <v>2006.7600000000004</v>
      </c>
      <c r="G45" s="39">
        <v>0</v>
      </c>
      <c r="H45" s="38">
        <v>0</v>
      </c>
      <c r="I45" s="38">
        <v>0</v>
      </c>
      <c r="J45" s="36">
        <f t="shared" si="6"/>
        <v>2299.9000000000005</v>
      </c>
      <c r="K45" s="58">
        <v>26</v>
      </c>
      <c r="L45" s="58">
        <v>1898.67</v>
      </c>
      <c r="M45" s="68">
        <f t="shared" si="7"/>
        <v>0.38461538461538458</v>
      </c>
      <c r="N45" s="68">
        <f t="shared" si="8"/>
        <v>0.21132160933706245</v>
      </c>
      <c r="T45" s="40"/>
    </row>
    <row r="46" spans="1:22" s="11" customFormat="1" ht="13.8" thickBot="1" x14ac:dyDescent="0.25">
      <c r="B46" s="10" t="s">
        <v>30</v>
      </c>
      <c r="C46" s="36">
        <f t="shared" ref="C46:D46" si="20">C47</f>
        <v>966</v>
      </c>
      <c r="D46" s="36">
        <f t="shared" si="20"/>
        <v>483</v>
      </c>
      <c r="E46" s="36">
        <f>E47</f>
        <v>7644</v>
      </c>
      <c r="F46" s="36">
        <f>F47</f>
        <v>1264.67</v>
      </c>
      <c r="G46" s="36">
        <f>G47</f>
        <v>0</v>
      </c>
      <c r="H46" s="36">
        <f>H47</f>
        <v>4983.97</v>
      </c>
      <c r="I46" s="36">
        <f>I47</f>
        <v>0</v>
      </c>
      <c r="J46" s="36">
        <f>SUM(E46:I46)</f>
        <v>13892.64</v>
      </c>
      <c r="K46" s="57">
        <f>K47</f>
        <v>586</v>
      </c>
      <c r="L46" s="57">
        <f>L47</f>
        <v>13256.180000000002</v>
      </c>
      <c r="M46" s="68">
        <f t="shared" si="7"/>
        <v>0.6484641638225257</v>
      </c>
      <c r="N46" s="68">
        <f t="shared" si="8"/>
        <v>4.8012323308826321E-2</v>
      </c>
      <c r="T46" s="40"/>
    </row>
    <row r="47" spans="1:22" s="11" customFormat="1" ht="12.6" thickBot="1" x14ac:dyDescent="0.25">
      <c r="B47" s="45" t="s">
        <v>41</v>
      </c>
      <c r="C47" s="12">
        <v>966</v>
      </c>
      <c r="D47" s="12">
        <v>483</v>
      </c>
      <c r="E47" s="12">
        <v>7644</v>
      </c>
      <c r="F47" s="46">
        <v>1264.67</v>
      </c>
      <c r="G47" s="47">
        <v>0</v>
      </c>
      <c r="H47" s="39">
        <v>4983.97</v>
      </c>
      <c r="I47" s="46">
        <v>0</v>
      </c>
      <c r="J47" s="48">
        <f>SUM(E47:I47)</f>
        <v>13892.64</v>
      </c>
      <c r="K47" s="58">
        <v>586</v>
      </c>
      <c r="L47" s="58">
        <v>13256.180000000002</v>
      </c>
      <c r="M47" s="68">
        <f t="shared" si="7"/>
        <v>0.6484641638225257</v>
      </c>
      <c r="N47" s="68">
        <f t="shared" si="8"/>
        <v>4.8012323308826321E-2</v>
      </c>
      <c r="T47" s="40"/>
    </row>
    <row r="48" spans="1:22" ht="14.4" thickBot="1" x14ac:dyDescent="0.25">
      <c r="B48" s="29" t="s">
        <v>31</v>
      </c>
      <c r="C48" s="49"/>
      <c r="D48" s="49"/>
      <c r="E48" s="49"/>
      <c r="F48" s="49"/>
      <c r="G48" s="49"/>
      <c r="H48" s="14"/>
      <c r="I48" s="9"/>
      <c r="J48" s="50"/>
      <c r="K48" s="49"/>
      <c r="L48" s="49"/>
      <c r="M48" s="14"/>
      <c r="N48" s="15"/>
      <c r="Q48" s="19"/>
      <c r="S48" s="11"/>
    </row>
    <row r="49" spans="2:20" ht="13.8" thickBot="1" x14ac:dyDescent="0.25">
      <c r="B49" s="33" t="s">
        <v>8</v>
      </c>
      <c r="C49" s="51">
        <f>C50+C59</f>
        <v>0</v>
      </c>
      <c r="D49" s="51">
        <f t="shared" ref="D49:I49" si="21">D50+D59</f>
        <v>0</v>
      </c>
      <c r="E49" s="51">
        <f t="shared" si="21"/>
        <v>0</v>
      </c>
      <c r="F49" s="51">
        <f t="shared" si="21"/>
        <v>0</v>
      </c>
      <c r="G49" s="51">
        <f t="shared" si="21"/>
        <v>185.05</v>
      </c>
      <c r="H49" s="51">
        <f t="shared" si="21"/>
        <v>0</v>
      </c>
      <c r="I49" s="35">
        <f t="shared" si="21"/>
        <v>0</v>
      </c>
      <c r="J49" s="51">
        <f>SUM(E49:I49)</f>
        <v>185.05</v>
      </c>
      <c r="K49" s="60">
        <f>K50+K59</f>
        <v>0</v>
      </c>
      <c r="L49" s="60">
        <f>L50+L59</f>
        <v>11191.29</v>
      </c>
      <c r="M49" s="68" t="s">
        <v>13</v>
      </c>
      <c r="N49" s="68">
        <f t="shared" si="8"/>
        <v>-0.98346481951589138</v>
      </c>
    </row>
    <row r="50" spans="2:20" ht="13.8" thickBot="1" x14ac:dyDescent="0.3">
      <c r="B50" s="62" t="s">
        <v>9</v>
      </c>
      <c r="C50" s="60">
        <f>C51+C53+C55+C57</f>
        <v>0</v>
      </c>
      <c r="D50" s="60">
        <f t="shared" ref="D50:I50" si="22">D51+D53+D55+D57</f>
        <v>0</v>
      </c>
      <c r="E50" s="60">
        <f t="shared" si="22"/>
        <v>0</v>
      </c>
      <c r="F50" s="60">
        <f t="shared" si="22"/>
        <v>0</v>
      </c>
      <c r="G50" s="60">
        <f t="shared" si="22"/>
        <v>185.05</v>
      </c>
      <c r="H50" s="60">
        <f t="shared" si="22"/>
        <v>0</v>
      </c>
      <c r="I50" s="60">
        <f t="shared" si="22"/>
        <v>0</v>
      </c>
      <c r="J50" s="60">
        <f t="shared" ref="J50:J61" si="23">SUM(E50:I50)</f>
        <v>185.05</v>
      </c>
      <c r="K50" s="60">
        <f>+K51+K53+K55+K57</f>
        <v>0</v>
      </c>
      <c r="L50" s="60">
        <f>+L51+L53+L55+L57</f>
        <v>11191.29</v>
      </c>
      <c r="M50" s="68" t="s">
        <v>13</v>
      </c>
      <c r="N50" s="68">
        <f t="shared" si="8"/>
        <v>-0.98346481951589138</v>
      </c>
    </row>
    <row r="51" spans="2:20" ht="13.8" hidden="1" thickBot="1" x14ac:dyDescent="0.25">
      <c r="B51" s="10" t="s">
        <v>42</v>
      </c>
      <c r="C51" s="42">
        <f>+C52</f>
        <v>0</v>
      </c>
      <c r="D51" s="42">
        <f t="shared" ref="D51:L51" si="24">+D52</f>
        <v>0</v>
      </c>
      <c r="E51" s="42">
        <f t="shared" si="24"/>
        <v>0</v>
      </c>
      <c r="F51" s="42">
        <f t="shared" si="24"/>
        <v>0</v>
      </c>
      <c r="G51" s="42">
        <f t="shared" si="24"/>
        <v>0</v>
      </c>
      <c r="H51" s="42">
        <f t="shared" si="24"/>
        <v>0</v>
      </c>
      <c r="I51" s="42">
        <f t="shared" si="24"/>
        <v>0</v>
      </c>
      <c r="J51" s="42">
        <f t="shared" si="24"/>
        <v>0</v>
      </c>
      <c r="K51" s="57">
        <f t="shared" si="24"/>
        <v>0</v>
      </c>
      <c r="L51" s="57">
        <f t="shared" si="24"/>
        <v>0</v>
      </c>
      <c r="M51" s="68" t="s">
        <v>13</v>
      </c>
      <c r="N51" s="68" t="s">
        <v>13</v>
      </c>
    </row>
    <row r="52" spans="2:20" s="40" customFormat="1" ht="12.6" hidden="1" thickBot="1" x14ac:dyDescent="0.25">
      <c r="B52" s="43" t="s">
        <v>43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36">
        <f t="shared" si="23"/>
        <v>0</v>
      </c>
      <c r="K52" s="58">
        <v>0</v>
      </c>
      <c r="L52" s="58">
        <v>0</v>
      </c>
      <c r="M52" s="68" t="s">
        <v>13</v>
      </c>
      <c r="N52" s="68" t="s">
        <v>13</v>
      </c>
    </row>
    <row r="53" spans="2:20" s="11" customFormat="1" ht="13.8" thickBot="1" x14ac:dyDescent="0.25">
      <c r="B53" s="10" t="s">
        <v>32</v>
      </c>
      <c r="C53" s="36">
        <f t="shared" ref="C53:D53" si="25">C54</f>
        <v>0</v>
      </c>
      <c r="D53" s="36">
        <f t="shared" si="25"/>
        <v>0</v>
      </c>
      <c r="E53" s="36">
        <f>E54</f>
        <v>0</v>
      </c>
      <c r="F53" s="36">
        <f t="shared" ref="F53:I53" si="26">F54</f>
        <v>0</v>
      </c>
      <c r="G53" s="36">
        <f t="shared" si="26"/>
        <v>185.05</v>
      </c>
      <c r="H53" s="36">
        <f t="shared" si="26"/>
        <v>0</v>
      </c>
      <c r="I53" s="36">
        <f t="shared" si="26"/>
        <v>0</v>
      </c>
      <c r="J53" s="36">
        <f t="shared" si="23"/>
        <v>185.05</v>
      </c>
      <c r="K53" s="57">
        <f t="shared" ref="K53:L53" si="27">K54</f>
        <v>0</v>
      </c>
      <c r="L53" s="57">
        <f t="shared" si="27"/>
        <v>11191.29</v>
      </c>
      <c r="M53" s="68" t="s">
        <v>13</v>
      </c>
      <c r="N53" s="68">
        <f t="shared" si="8"/>
        <v>-0.98346481951589138</v>
      </c>
      <c r="T53" s="40"/>
    </row>
    <row r="54" spans="2:20" s="40" customFormat="1" ht="12.6" thickBot="1" x14ac:dyDescent="0.25">
      <c r="B54" s="41" t="s">
        <v>33</v>
      </c>
      <c r="C54" s="12">
        <v>0</v>
      </c>
      <c r="D54" s="12">
        <v>0</v>
      </c>
      <c r="E54" s="12">
        <v>0</v>
      </c>
      <c r="F54" s="38">
        <v>0</v>
      </c>
      <c r="G54" s="39">
        <v>185.05</v>
      </c>
      <c r="H54" s="38">
        <v>0</v>
      </c>
      <c r="I54" s="38">
        <v>0</v>
      </c>
      <c r="J54" s="36">
        <f t="shared" si="23"/>
        <v>185.05</v>
      </c>
      <c r="K54" s="58">
        <v>0</v>
      </c>
      <c r="L54" s="58">
        <v>11191.29</v>
      </c>
      <c r="M54" s="68" t="s">
        <v>13</v>
      </c>
      <c r="N54" s="68">
        <f t="shared" si="8"/>
        <v>-0.98346481951589138</v>
      </c>
    </row>
    <row r="55" spans="2:20" s="11" customFormat="1" ht="13.8" thickBot="1" x14ac:dyDescent="0.25">
      <c r="B55" s="10" t="s">
        <v>44</v>
      </c>
      <c r="C55" s="36">
        <f>+C56</f>
        <v>0</v>
      </c>
      <c r="D55" s="36">
        <v>0</v>
      </c>
      <c r="E55" s="36">
        <f>E56</f>
        <v>0</v>
      </c>
      <c r="F55" s="36">
        <f t="shared" ref="F55:I55" si="28">F56</f>
        <v>0</v>
      </c>
      <c r="G55" s="36">
        <f t="shared" si="28"/>
        <v>0</v>
      </c>
      <c r="H55" s="36">
        <f t="shared" si="28"/>
        <v>0</v>
      </c>
      <c r="I55" s="36">
        <f t="shared" si="28"/>
        <v>0</v>
      </c>
      <c r="J55" s="36">
        <f t="shared" si="23"/>
        <v>0</v>
      </c>
      <c r="K55" s="57">
        <f t="shared" ref="K55:L55" si="29">K56</f>
        <v>0</v>
      </c>
      <c r="L55" s="57">
        <f t="shared" si="29"/>
        <v>0</v>
      </c>
      <c r="M55" s="68" t="s">
        <v>13</v>
      </c>
      <c r="N55" s="68" t="s">
        <v>13</v>
      </c>
      <c r="T55" s="40"/>
    </row>
    <row r="56" spans="2:20" s="40" customFormat="1" ht="12.6" thickBot="1" x14ac:dyDescent="0.25">
      <c r="B56" s="43" t="s">
        <v>45</v>
      </c>
      <c r="C56" s="12">
        <v>0</v>
      </c>
      <c r="D56" s="12">
        <v>0</v>
      </c>
      <c r="E56" s="12">
        <v>0</v>
      </c>
      <c r="F56" s="38"/>
      <c r="G56" s="39">
        <v>0</v>
      </c>
      <c r="H56" s="38"/>
      <c r="I56" s="38"/>
      <c r="J56" s="36">
        <f t="shared" si="23"/>
        <v>0</v>
      </c>
      <c r="K56" s="58">
        <v>0</v>
      </c>
      <c r="L56" s="58"/>
      <c r="M56" s="68" t="s">
        <v>13</v>
      </c>
      <c r="N56" s="68" t="s">
        <v>13</v>
      </c>
    </row>
    <row r="57" spans="2:20" s="11" customFormat="1" ht="13.8" thickBot="1" x14ac:dyDescent="0.25">
      <c r="B57" s="10" t="s">
        <v>46</v>
      </c>
      <c r="C57" s="36">
        <f t="shared" ref="C57:D57" si="30">C58</f>
        <v>0</v>
      </c>
      <c r="D57" s="36">
        <f t="shared" si="30"/>
        <v>0</v>
      </c>
      <c r="E57" s="36">
        <f>E58</f>
        <v>0</v>
      </c>
      <c r="F57" s="36">
        <f t="shared" ref="F57:I57" si="31">F58</f>
        <v>0</v>
      </c>
      <c r="G57" s="36">
        <f t="shared" si="31"/>
        <v>0</v>
      </c>
      <c r="H57" s="36">
        <f t="shared" si="31"/>
        <v>0</v>
      </c>
      <c r="I57" s="36">
        <f t="shared" si="31"/>
        <v>0</v>
      </c>
      <c r="J57" s="36">
        <f t="shared" si="23"/>
        <v>0</v>
      </c>
      <c r="K57" s="57">
        <f t="shared" ref="K57:L57" si="32">K58</f>
        <v>0</v>
      </c>
      <c r="L57" s="57">
        <f t="shared" si="32"/>
        <v>0</v>
      </c>
      <c r="M57" s="68" t="s">
        <v>13</v>
      </c>
      <c r="N57" s="68" t="s">
        <v>13</v>
      </c>
      <c r="T57" s="40"/>
    </row>
    <row r="58" spans="2:20" s="40" customFormat="1" ht="12.6" thickBot="1" x14ac:dyDescent="0.25">
      <c r="B58" s="43" t="s">
        <v>47</v>
      </c>
      <c r="C58" s="12">
        <v>0</v>
      </c>
      <c r="D58" s="12">
        <v>0</v>
      </c>
      <c r="E58" s="12">
        <v>0</v>
      </c>
      <c r="F58" s="38"/>
      <c r="G58" s="39">
        <v>0</v>
      </c>
      <c r="H58" s="38"/>
      <c r="I58" s="38">
        <v>0</v>
      </c>
      <c r="J58" s="36">
        <f t="shared" si="23"/>
        <v>0</v>
      </c>
      <c r="K58" s="58">
        <v>0</v>
      </c>
      <c r="L58" s="58"/>
      <c r="M58" s="68" t="s">
        <v>13</v>
      </c>
      <c r="N58" s="68" t="s">
        <v>13</v>
      </c>
      <c r="P58" s="11"/>
    </row>
    <row r="59" spans="2:20" ht="13.8" thickBot="1" x14ac:dyDescent="0.3">
      <c r="B59" s="62" t="s">
        <v>24</v>
      </c>
      <c r="C59" s="57">
        <f>+C60</f>
        <v>0</v>
      </c>
      <c r="D59" s="57">
        <f>+D60</f>
        <v>0</v>
      </c>
      <c r="E59" s="57">
        <f t="shared" ref="E59:I60" si="33">+E60</f>
        <v>0</v>
      </c>
      <c r="F59" s="57">
        <f t="shared" si="33"/>
        <v>0</v>
      </c>
      <c r="G59" s="57">
        <f t="shared" si="33"/>
        <v>0</v>
      </c>
      <c r="H59" s="57">
        <f t="shared" si="33"/>
        <v>0</v>
      </c>
      <c r="I59" s="57">
        <f t="shared" si="33"/>
        <v>0</v>
      </c>
      <c r="J59" s="57">
        <f t="shared" si="23"/>
        <v>0</v>
      </c>
      <c r="K59" s="57">
        <f t="shared" ref="K59:L59" si="34">+K60</f>
        <v>0</v>
      </c>
      <c r="L59" s="57">
        <f t="shared" si="34"/>
        <v>0</v>
      </c>
      <c r="M59" s="68" t="s">
        <v>13</v>
      </c>
      <c r="N59" s="68" t="s">
        <v>13</v>
      </c>
    </row>
    <row r="60" spans="2:20" ht="13.8" thickBot="1" x14ac:dyDescent="0.25">
      <c r="B60" s="10" t="s">
        <v>34</v>
      </c>
      <c r="C60" s="36">
        <f>+C61</f>
        <v>0</v>
      </c>
      <c r="D60" s="36">
        <f>+D61</f>
        <v>0</v>
      </c>
      <c r="E60" s="36">
        <f t="shared" si="33"/>
        <v>0</v>
      </c>
      <c r="F60" s="36">
        <f t="shared" si="33"/>
        <v>0</v>
      </c>
      <c r="G60" s="36">
        <f t="shared" si="33"/>
        <v>0</v>
      </c>
      <c r="H60" s="36">
        <f t="shared" si="33"/>
        <v>0</v>
      </c>
      <c r="I60" s="36">
        <f t="shared" si="33"/>
        <v>0</v>
      </c>
      <c r="J60" s="36">
        <f t="shared" si="23"/>
        <v>0</v>
      </c>
      <c r="K60" s="57">
        <f>+K61</f>
        <v>0</v>
      </c>
      <c r="L60" s="57">
        <f>+L61</f>
        <v>0</v>
      </c>
      <c r="M60" s="68" t="s">
        <v>13</v>
      </c>
      <c r="N60" s="68" t="s">
        <v>13</v>
      </c>
    </row>
    <row r="61" spans="2:20" s="11" customFormat="1" ht="12.6" thickBot="1" x14ac:dyDescent="0.25">
      <c r="B61" s="45" t="s">
        <v>35</v>
      </c>
      <c r="C61" s="13">
        <v>0</v>
      </c>
      <c r="D61" s="16">
        <v>0</v>
      </c>
      <c r="E61" s="16">
        <v>0</v>
      </c>
      <c r="F61" s="46">
        <v>0</v>
      </c>
      <c r="G61" s="46">
        <v>0</v>
      </c>
      <c r="H61" s="46">
        <v>0</v>
      </c>
      <c r="I61" s="46">
        <v>0</v>
      </c>
      <c r="J61" s="48">
        <f t="shared" si="23"/>
        <v>0</v>
      </c>
      <c r="K61" s="61">
        <v>0</v>
      </c>
      <c r="L61" s="61">
        <v>0</v>
      </c>
      <c r="M61" s="69" t="s">
        <v>13</v>
      </c>
      <c r="N61" s="68" t="s">
        <v>13</v>
      </c>
      <c r="T61" s="40"/>
    </row>
    <row r="62" spans="2:20" ht="12" x14ac:dyDescent="0.25">
      <c r="B62" s="17" t="s">
        <v>36</v>
      </c>
      <c r="C62" s="3"/>
      <c r="D62" s="18"/>
      <c r="E62" s="18"/>
      <c r="F62" s="3"/>
      <c r="G62" s="3"/>
      <c r="M62" s="18"/>
      <c r="N62" s="18"/>
    </row>
    <row r="63" spans="2:20" x14ac:dyDescent="0.2">
      <c r="B63" s="1" t="s">
        <v>37</v>
      </c>
      <c r="C63" s="3"/>
      <c r="D63" s="3"/>
      <c r="E63" s="3"/>
      <c r="F63" s="3"/>
      <c r="G63" s="3"/>
    </row>
    <row r="64" spans="2:20" x14ac:dyDescent="0.2">
      <c r="B64" s="1" t="s">
        <v>38</v>
      </c>
      <c r="C64" s="1"/>
      <c r="D64" s="1"/>
      <c r="E64" s="3"/>
      <c r="F64" s="19"/>
      <c r="G64" s="19"/>
      <c r="I64" s="52"/>
      <c r="J64" s="52"/>
    </row>
    <row r="65" spans="2:10" x14ac:dyDescent="0.2">
      <c r="B65" s="1" t="s">
        <v>57</v>
      </c>
      <c r="C65" s="20"/>
      <c r="D65" s="20"/>
      <c r="E65" s="20"/>
      <c r="F65" s="3"/>
      <c r="G65" s="53"/>
      <c r="I65" s="52"/>
      <c r="J65" s="54"/>
    </row>
    <row r="72" spans="2:10" ht="14.4" x14ac:dyDescent="0.3">
      <c r="C72"/>
      <c r="D72"/>
      <c r="E72"/>
    </row>
    <row r="73" spans="2:10" ht="14.4" x14ac:dyDescent="0.3">
      <c r="C73"/>
      <c r="D73"/>
      <c r="E73"/>
    </row>
    <row r="74" spans="2:10" ht="14.4" x14ac:dyDescent="0.3">
      <c r="C74"/>
      <c r="D74"/>
      <c r="E74"/>
    </row>
    <row r="75" spans="2:10" ht="14.4" x14ac:dyDescent="0.3">
      <c r="E75"/>
      <c r="F75"/>
      <c r="G75"/>
      <c r="H75"/>
      <c r="I75"/>
      <c r="J75"/>
    </row>
    <row r="76" spans="2:10" ht="14.4" x14ac:dyDescent="0.3">
      <c r="E76"/>
    </row>
    <row r="77" spans="2:10" ht="14.4" x14ac:dyDescent="0.3">
      <c r="E77"/>
    </row>
    <row r="78" spans="2:10" ht="14.4" x14ac:dyDescent="0.3">
      <c r="C78"/>
      <c r="D78"/>
      <c r="E78"/>
    </row>
    <row r="79" spans="2:10" ht="14.4" x14ac:dyDescent="0.3">
      <c r="C79"/>
      <c r="D79"/>
      <c r="E79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9"/>
  <sheetViews>
    <sheetView showGridLines="0" tabSelected="1" topLeftCell="A25" zoomScaleNormal="10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+C22+C49</f>
        <v>123607</v>
      </c>
      <c r="D19" s="25">
        <f t="shared" si="0"/>
        <v>70827</v>
      </c>
      <c r="E19" s="25">
        <f t="shared" si="0"/>
        <v>1103386.6340000001</v>
      </c>
      <c r="F19" s="25">
        <f t="shared" si="0"/>
        <v>307452.79949</v>
      </c>
      <c r="G19" s="25">
        <f t="shared" si="0"/>
        <v>857699.17</v>
      </c>
      <c r="H19" s="25">
        <f t="shared" si="0"/>
        <v>92462.900000000009</v>
      </c>
      <c r="I19" s="25">
        <f t="shared" si="0"/>
        <v>27063.866829999999</v>
      </c>
      <c r="J19" s="25">
        <f>SUM(E19:I19)</f>
        <v>2388065.3703200002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+C23+C40</f>
        <v>123607</v>
      </c>
      <c r="D22" s="34">
        <f t="shared" si="1"/>
        <v>70827</v>
      </c>
      <c r="E22" s="34">
        <f t="shared" si="1"/>
        <v>1103386.6340000001</v>
      </c>
      <c r="F22" s="34">
        <f t="shared" si="1"/>
        <v>307452.79949</v>
      </c>
      <c r="G22" s="34">
        <f t="shared" si="1"/>
        <v>857699.17</v>
      </c>
      <c r="H22" s="34">
        <f t="shared" si="1"/>
        <v>92462.900000000009</v>
      </c>
      <c r="I22" s="34">
        <f t="shared" si="1"/>
        <v>27063.866829999999</v>
      </c>
      <c r="J22" s="35">
        <f t="shared" si="1"/>
        <v>2388065.3703200002</v>
      </c>
      <c r="M22" s="19"/>
    </row>
    <row r="23" spans="2:16" ht="13.2" x14ac:dyDescent="0.25">
      <c r="B23" s="62" t="s">
        <v>9</v>
      </c>
      <c r="C23" s="63">
        <f>C24+C28+C34+C36+C32+C26+C38</f>
        <v>123607</v>
      </c>
      <c r="D23" s="63">
        <f t="shared" ref="D23:I23" si="2">D24+D28+D34+D36+D32+D26+D38</f>
        <v>70827</v>
      </c>
      <c r="E23" s="63">
        <f t="shared" si="2"/>
        <v>1103386.6340000001</v>
      </c>
      <c r="F23" s="63">
        <f t="shared" si="2"/>
        <v>306729.79949</v>
      </c>
      <c r="G23" s="63">
        <f t="shared" si="2"/>
        <v>857699.17</v>
      </c>
      <c r="H23" s="63">
        <f t="shared" si="2"/>
        <v>92462.900000000009</v>
      </c>
      <c r="I23" s="63">
        <f t="shared" si="2"/>
        <v>27063.866829999999</v>
      </c>
      <c r="J23" s="64">
        <f t="shared" ref="J23:J45" si="3">SUM(E23:I23)</f>
        <v>2387342.3703200002</v>
      </c>
      <c r="M23" s="19"/>
    </row>
    <row r="24" spans="2:16" ht="13.2" x14ac:dyDescent="0.2">
      <c r="B24" s="10" t="s">
        <v>10</v>
      </c>
      <c r="C24" s="36">
        <f t="shared" ref="C24:I24" si="4">C25</f>
        <v>14810</v>
      </c>
      <c r="D24" s="36">
        <f t="shared" si="4"/>
        <v>7731</v>
      </c>
      <c r="E24" s="36">
        <f t="shared" si="4"/>
        <v>28818.869999999995</v>
      </c>
      <c r="F24" s="36">
        <f t="shared" si="4"/>
        <v>741.75</v>
      </c>
      <c r="G24" s="36">
        <f t="shared" si="4"/>
        <v>63669.63</v>
      </c>
      <c r="H24" s="36">
        <f t="shared" si="4"/>
        <v>0</v>
      </c>
      <c r="I24" s="36">
        <f t="shared" si="4"/>
        <v>0</v>
      </c>
      <c r="J24" s="36">
        <f t="shared" si="3"/>
        <v>93230.25</v>
      </c>
      <c r="M24" s="19"/>
    </row>
    <row r="25" spans="2:16" s="11" customFormat="1" ht="12" x14ac:dyDescent="0.2">
      <c r="B25" s="37" t="s">
        <v>11</v>
      </c>
      <c r="C25" s="12">
        <v>14810</v>
      </c>
      <c r="D25" s="12">
        <v>7731</v>
      </c>
      <c r="E25" s="12">
        <v>28818.869999999995</v>
      </c>
      <c r="F25" s="38">
        <v>741.75</v>
      </c>
      <c r="G25" s="39">
        <v>63669.63</v>
      </c>
      <c r="H25" s="38">
        <v>0</v>
      </c>
      <c r="I25" s="38">
        <v>0</v>
      </c>
      <c r="J25" s="36">
        <f t="shared" si="3"/>
        <v>93230.25</v>
      </c>
      <c r="P25" s="40"/>
    </row>
    <row r="26" spans="2:16" s="11" customFormat="1" ht="13.2" x14ac:dyDescent="0.2">
      <c r="B26" s="10" t="s">
        <v>12</v>
      </c>
      <c r="C26" s="36">
        <f t="shared" ref="C26:D26" si="5">C27</f>
        <v>0</v>
      </c>
      <c r="D26" s="36">
        <f t="shared" si="5"/>
        <v>0</v>
      </c>
      <c r="E26" s="36">
        <f>E27</f>
        <v>0</v>
      </c>
      <c r="F26" s="36">
        <f>F27</f>
        <v>17680.849999999999</v>
      </c>
      <c r="G26" s="36">
        <f>G27</f>
        <v>120400.53</v>
      </c>
      <c r="H26" s="36">
        <f>H27</f>
        <v>0</v>
      </c>
      <c r="I26" s="36">
        <f>I27</f>
        <v>0</v>
      </c>
      <c r="J26" s="36">
        <f t="shared" si="3"/>
        <v>138081.38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17680.849999999999</v>
      </c>
      <c r="G27" s="39">
        <v>120400.53</v>
      </c>
      <c r="H27" s="38">
        <v>0</v>
      </c>
      <c r="I27" s="38">
        <v>0</v>
      </c>
      <c r="J27" s="36">
        <f t="shared" si="3"/>
        <v>138081.38</v>
      </c>
    </row>
    <row r="28" spans="2:16" ht="13.2" x14ac:dyDescent="0.2">
      <c r="B28" s="10" t="s">
        <v>14</v>
      </c>
      <c r="C28" s="42">
        <f t="shared" ref="C28:I28" si="6">SUM(C29:C31)</f>
        <v>100399</v>
      </c>
      <c r="D28" s="42">
        <f t="shared" si="6"/>
        <v>58575</v>
      </c>
      <c r="E28" s="42">
        <f t="shared" si="6"/>
        <v>1015682.768</v>
      </c>
      <c r="F28" s="42">
        <f t="shared" si="6"/>
        <v>178713.98030000002</v>
      </c>
      <c r="G28" s="42">
        <f t="shared" si="6"/>
        <v>540237.44999999995</v>
      </c>
      <c r="H28" s="42">
        <f t="shared" si="6"/>
        <v>78785.60500000001</v>
      </c>
      <c r="I28" s="42">
        <f t="shared" si="6"/>
        <v>24120.981</v>
      </c>
      <c r="J28" s="36">
        <f t="shared" si="3"/>
        <v>1837540.7842999999</v>
      </c>
    </row>
    <row r="29" spans="2:16" s="11" customFormat="1" ht="12" x14ac:dyDescent="0.2">
      <c r="B29" s="43" t="s">
        <v>15</v>
      </c>
      <c r="C29" s="12">
        <v>40411</v>
      </c>
      <c r="D29" s="12">
        <v>24027</v>
      </c>
      <c r="E29" s="12">
        <v>396126.94999999995</v>
      </c>
      <c r="F29" s="38">
        <v>178713.98030000002</v>
      </c>
      <c r="G29" s="39">
        <v>540237.44999999995</v>
      </c>
      <c r="H29" s="38">
        <v>78785.60500000001</v>
      </c>
      <c r="I29" s="38">
        <v>24120.981</v>
      </c>
      <c r="J29" s="36">
        <f t="shared" si="3"/>
        <v>1217984.9662999997</v>
      </c>
      <c r="P29" s="40"/>
    </row>
    <row r="30" spans="2:16" s="11" customFormat="1" ht="12" x14ac:dyDescent="0.2">
      <c r="B30" s="43" t="s">
        <v>16</v>
      </c>
      <c r="C30" s="12">
        <v>59988</v>
      </c>
      <c r="D30" s="12">
        <v>34548</v>
      </c>
      <c r="E30" s="12">
        <v>619555.81800000009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3"/>
        <v>619555.81800000009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3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7">C33</f>
        <v>4122</v>
      </c>
      <c r="D32" s="36">
        <f t="shared" si="7"/>
        <v>2061</v>
      </c>
      <c r="E32" s="36">
        <f>E33</f>
        <v>8862.5450000000001</v>
      </c>
      <c r="F32" s="36">
        <f>F33</f>
        <v>13254.903189999999</v>
      </c>
      <c r="G32" s="36">
        <f>G33</f>
        <v>51420.710000000006</v>
      </c>
      <c r="H32" s="36">
        <f>H33</f>
        <v>0</v>
      </c>
      <c r="I32" s="36">
        <f>I33</f>
        <v>2220.3858300000006</v>
      </c>
      <c r="J32" s="36">
        <f t="shared" si="3"/>
        <v>75758.544020000001</v>
      </c>
      <c r="P32" s="40"/>
    </row>
    <row r="33" spans="1:18" s="11" customFormat="1" ht="12" x14ac:dyDescent="0.2">
      <c r="A33" s="40"/>
      <c r="B33" s="43" t="s">
        <v>19</v>
      </c>
      <c r="C33" s="12">
        <v>4122</v>
      </c>
      <c r="D33" s="12">
        <v>2061</v>
      </c>
      <c r="E33" s="12">
        <v>8862.5450000000001</v>
      </c>
      <c r="F33" s="38">
        <v>13254.903189999999</v>
      </c>
      <c r="G33" s="39">
        <v>51420.710000000006</v>
      </c>
      <c r="H33" s="38">
        <v>0</v>
      </c>
      <c r="I33" s="38">
        <v>2220.3858300000006</v>
      </c>
      <c r="J33" s="36">
        <f t="shared" si="3"/>
        <v>75758.544020000001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8">C35</f>
        <v>590</v>
      </c>
      <c r="D34" s="36">
        <f t="shared" si="8"/>
        <v>382</v>
      </c>
      <c r="E34" s="36">
        <f t="shared" si="8"/>
        <v>7580.2219999999979</v>
      </c>
      <c r="F34" s="36">
        <f t="shared" si="8"/>
        <v>27953.5</v>
      </c>
      <c r="G34" s="36">
        <f t="shared" si="8"/>
        <v>78527.790000000008</v>
      </c>
      <c r="H34" s="36">
        <f t="shared" si="8"/>
        <v>13677.295</v>
      </c>
      <c r="I34" s="36">
        <f t="shared" si="8"/>
        <v>0</v>
      </c>
      <c r="J34" s="36">
        <f t="shared" si="3"/>
        <v>127738.807</v>
      </c>
      <c r="P34" s="40"/>
    </row>
    <row r="35" spans="1:18" s="11" customFormat="1" ht="12" x14ac:dyDescent="0.2">
      <c r="B35" s="41" t="s">
        <v>21</v>
      </c>
      <c r="C35" s="12">
        <v>590</v>
      </c>
      <c r="D35" s="12">
        <v>382</v>
      </c>
      <c r="E35" s="12">
        <v>7580.2219999999979</v>
      </c>
      <c r="F35" s="38">
        <v>27953.5</v>
      </c>
      <c r="G35" s="39">
        <v>78527.790000000008</v>
      </c>
      <c r="H35" s="38">
        <v>13677.295</v>
      </c>
      <c r="I35" s="38"/>
      <c r="J35" s="36">
        <f t="shared" si="3"/>
        <v>127738.807</v>
      </c>
      <c r="P35" s="40"/>
    </row>
    <row r="36" spans="1:18" s="11" customFormat="1" ht="13.2" x14ac:dyDescent="0.2">
      <c r="B36" s="10" t="s">
        <v>22</v>
      </c>
      <c r="C36" s="36">
        <f t="shared" ref="C36:D38" si="9">C37</f>
        <v>68</v>
      </c>
      <c r="D36" s="36">
        <f t="shared" si="9"/>
        <v>37</v>
      </c>
      <c r="E36" s="36">
        <f>E37</f>
        <v>559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3"/>
        <v>559</v>
      </c>
      <c r="P36" s="40"/>
    </row>
    <row r="37" spans="1:18" s="11" customFormat="1" ht="12" x14ac:dyDescent="0.2">
      <c r="B37" s="43" t="s">
        <v>23</v>
      </c>
      <c r="C37" s="12">
        <v>68</v>
      </c>
      <c r="D37" s="12">
        <v>37</v>
      </c>
      <c r="E37" s="12">
        <v>559</v>
      </c>
      <c r="F37" s="38">
        <v>0</v>
      </c>
      <c r="G37" s="39">
        <v>0</v>
      </c>
      <c r="H37" s="38">
        <v>0</v>
      </c>
      <c r="I37" s="38">
        <v>0</v>
      </c>
      <c r="J37" s="36">
        <f t="shared" si="3"/>
        <v>559</v>
      </c>
      <c r="P37" s="40"/>
    </row>
    <row r="38" spans="1:18" s="11" customFormat="1" ht="13.2" x14ac:dyDescent="0.2">
      <c r="B38" s="10" t="s">
        <v>58</v>
      </c>
      <c r="C38" s="36">
        <f t="shared" si="9"/>
        <v>3618</v>
      </c>
      <c r="D38" s="36">
        <f t="shared" si="9"/>
        <v>2041</v>
      </c>
      <c r="E38" s="36">
        <f>E39</f>
        <v>41883.228999999992</v>
      </c>
      <c r="F38" s="36">
        <f>F39</f>
        <v>68384.815999999992</v>
      </c>
      <c r="G38" s="36">
        <f>G39</f>
        <v>3443.06</v>
      </c>
      <c r="H38" s="36">
        <f>H39</f>
        <v>0</v>
      </c>
      <c r="I38" s="36">
        <f>I39</f>
        <v>722.5</v>
      </c>
      <c r="J38" s="36">
        <f t="shared" ref="J38:J39" si="10">SUM(E38:I38)</f>
        <v>114433.60499999998</v>
      </c>
      <c r="P38" s="40"/>
    </row>
    <row r="39" spans="1:18" s="11" customFormat="1" ht="12" x14ac:dyDescent="0.2">
      <c r="B39" s="43" t="s">
        <v>59</v>
      </c>
      <c r="C39" s="12">
        <v>3618</v>
      </c>
      <c r="D39" s="12">
        <v>2041</v>
      </c>
      <c r="E39" s="12">
        <v>41883.228999999992</v>
      </c>
      <c r="F39" s="38">
        <v>68384.815999999992</v>
      </c>
      <c r="G39" s="39">
        <v>3443.06</v>
      </c>
      <c r="H39" s="38">
        <v>0</v>
      </c>
      <c r="I39" s="38">
        <v>722.5</v>
      </c>
      <c r="J39" s="36">
        <f t="shared" si="10"/>
        <v>114433.60499999998</v>
      </c>
      <c r="P39" s="40"/>
    </row>
    <row r="40" spans="1:18" ht="13.2" x14ac:dyDescent="0.25">
      <c r="B40" s="62" t="s">
        <v>24</v>
      </c>
      <c r="C40" s="63">
        <f>C41+C43+C46</f>
        <v>0</v>
      </c>
      <c r="D40" s="63">
        <f>D41+D43+D46</f>
        <v>0</v>
      </c>
      <c r="E40" s="63">
        <f>E41+E43+E46</f>
        <v>0</v>
      </c>
      <c r="F40" s="63">
        <f>F41+F43+F46</f>
        <v>723</v>
      </c>
      <c r="G40" s="63">
        <f t="shared" ref="G40:I40" si="11">G41+G43+G46</f>
        <v>0</v>
      </c>
      <c r="H40" s="63">
        <f t="shared" si="11"/>
        <v>0</v>
      </c>
      <c r="I40" s="63">
        <f t="shared" si="11"/>
        <v>0</v>
      </c>
      <c r="J40" s="63">
        <f>SUM(E40:I40)</f>
        <v>723</v>
      </c>
      <c r="Q40" s="11"/>
      <c r="R40" s="11"/>
    </row>
    <row r="41" spans="1:18" ht="13.2" x14ac:dyDescent="0.2">
      <c r="B41" s="10" t="s">
        <v>25</v>
      </c>
      <c r="C41" s="36">
        <f t="shared" ref="C41:D41" si="12">C42</f>
        <v>0</v>
      </c>
      <c r="D41" s="36">
        <f t="shared" si="12"/>
        <v>0</v>
      </c>
      <c r="E41" s="36">
        <f>E42</f>
        <v>0</v>
      </c>
      <c r="F41" s="36">
        <f>F42</f>
        <v>723</v>
      </c>
      <c r="G41" s="36">
        <f>G42</f>
        <v>0</v>
      </c>
      <c r="H41" s="36">
        <f>H42</f>
        <v>0</v>
      </c>
      <c r="I41" s="36">
        <f>I42</f>
        <v>0</v>
      </c>
      <c r="J41" s="36">
        <f t="shared" si="3"/>
        <v>723</v>
      </c>
      <c r="Q41" s="11"/>
      <c r="R41" s="11"/>
    </row>
    <row r="42" spans="1:18" s="11" customFormat="1" ht="12" x14ac:dyDescent="0.2">
      <c r="B42" s="43" t="s">
        <v>26</v>
      </c>
      <c r="C42" s="12">
        <v>0</v>
      </c>
      <c r="D42" s="12">
        <v>0</v>
      </c>
      <c r="E42" s="12">
        <v>0</v>
      </c>
      <c r="F42" s="38">
        <v>723</v>
      </c>
      <c r="G42" s="39">
        <v>0</v>
      </c>
      <c r="H42" s="38">
        <v>0</v>
      </c>
      <c r="I42" s="38"/>
      <c r="J42" s="36">
        <f t="shared" si="3"/>
        <v>723</v>
      </c>
      <c r="P42" s="40"/>
    </row>
    <row r="43" spans="1:18" s="11" customFormat="1" ht="13.2" x14ac:dyDescent="0.2">
      <c r="B43" s="10" t="s">
        <v>27</v>
      </c>
      <c r="C43" s="42">
        <f t="shared" ref="C43:I43" si="13">SUM(C44:C45)</f>
        <v>0</v>
      </c>
      <c r="D43" s="42">
        <f t="shared" si="13"/>
        <v>0</v>
      </c>
      <c r="E43" s="42">
        <f t="shared" si="13"/>
        <v>0</v>
      </c>
      <c r="F43" s="42">
        <f t="shared" si="13"/>
        <v>0</v>
      </c>
      <c r="G43" s="42">
        <f t="shared" si="13"/>
        <v>0</v>
      </c>
      <c r="H43" s="42">
        <f t="shared" si="13"/>
        <v>0</v>
      </c>
      <c r="I43" s="42">
        <f t="shared" si="13"/>
        <v>0</v>
      </c>
      <c r="J43" s="36">
        <f t="shared" si="3"/>
        <v>0</v>
      </c>
      <c r="P43" s="40"/>
    </row>
    <row r="44" spans="1:18" s="11" customFormat="1" ht="12" x14ac:dyDescent="0.2">
      <c r="B44" s="43" t="s">
        <v>28</v>
      </c>
      <c r="C44" s="12">
        <v>0</v>
      </c>
      <c r="D44" s="12">
        <v>0</v>
      </c>
      <c r="E44" s="12">
        <v>0</v>
      </c>
      <c r="F44" s="38">
        <v>0</v>
      </c>
      <c r="G44" s="39">
        <v>0</v>
      </c>
      <c r="H44" s="38">
        <v>0</v>
      </c>
      <c r="I44" s="38">
        <v>0</v>
      </c>
      <c r="J44" s="36">
        <f t="shared" si="3"/>
        <v>0</v>
      </c>
      <c r="P44" s="40"/>
    </row>
    <row r="45" spans="1:18" s="11" customFormat="1" ht="12" x14ac:dyDescent="0.2">
      <c r="B45" s="43" t="s">
        <v>29</v>
      </c>
      <c r="C45" s="12">
        <v>0</v>
      </c>
      <c r="D45" s="12">
        <v>0</v>
      </c>
      <c r="E45" s="12">
        <v>0</v>
      </c>
      <c r="F45" s="38">
        <v>0</v>
      </c>
      <c r="G45" s="39">
        <v>0</v>
      </c>
      <c r="H45" s="38">
        <v>0</v>
      </c>
      <c r="I45" s="38">
        <v>0</v>
      </c>
      <c r="J45" s="36">
        <f t="shared" si="3"/>
        <v>0</v>
      </c>
      <c r="P45" s="40"/>
    </row>
    <row r="46" spans="1:18" s="11" customFormat="1" ht="13.2" x14ac:dyDescent="0.2">
      <c r="B46" s="10" t="s">
        <v>30</v>
      </c>
      <c r="C46" s="36">
        <f t="shared" ref="C46:D46" si="14">C47</f>
        <v>0</v>
      </c>
      <c r="D46" s="36">
        <f t="shared" si="14"/>
        <v>0</v>
      </c>
      <c r="E46" s="36">
        <f>E47</f>
        <v>0</v>
      </c>
      <c r="F46" s="36">
        <f>F47</f>
        <v>0</v>
      </c>
      <c r="G46" s="36">
        <f>G47</f>
        <v>0</v>
      </c>
      <c r="H46" s="36">
        <f>H47</f>
        <v>0</v>
      </c>
      <c r="I46" s="36">
        <f>I47</f>
        <v>0</v>
      </c>
      <c r="J46" s="36">
        <f>SUM(E46:I46)</f>
        <v>0</v>
      </c>
      <c r="P46" s="40"/>
    </row>
    <row r="47" spans="1:18" s="11" customFormat="1" ht="12.6" thickBot="1" x14ac:dyDescent="0.25">
      <c r="B47" s="45" t="s">
        <v>41</v>
      </c>
      <c r="C47" s="12"/>
      <c r="D47" s="12"/>
      <c r="E47" s="12"/>
      <c r="F47" s="46"/>
      <c r="G47" s="47">
        <v>0</v>
      </c>
      <c r="H47" s="39">
        <v>0</v>
      </c>
      <c r="I47" s="46">
        <v>0</v>
      </c>
      <c r="J47" s="48">
        <f>SUM(E47:I47)</f>
        <v>0</v>
      </c>
      <c r="P47" s="40"/>
    </row>
    <row r="48" spans="1:18" ht="14.4" thickBot="1" x14ac:dyDescent="0.25">
      <c r="B48" s="29" t="s">
        <v>31</v>
      </c>
      <c r="C48" s="49"/>
      <c r="D48" s="49"/>
      <c r="E48" s="49"/>
      <c r="F48" s="49"/>
      <c r="G48" s="49"/>
      <c r="H48" s="14"/>
      <c r="I48" s="9"/>
      <c r="J48" s="65"/>
      <c r="M48" s="19"/>
      <c r="O48" s="11"/>
    </row>
    <row r="49" spans="2:16" ht="13.2" x14ac:dyDescent="0.2">
      <c r="B49" s="33" t="s">
        <v>8</v>
      </c>
      <c r="C49" s="51">
        <f t="shared" ref="C49:I49" si="15">C50+C59</f>
        <v>0</v>
      </c>
      <c r="D49" s="51">
        <f t="shared" si="15"/>
        <v>0</v>
      </c>
      <c r="E49" s="51">
        <f t="shared" si="15"/>
        <v>0</v>
      </c>
      <c r="F49" s="51">
        <f t="shared" si="15"/>
        <v>0</v>
      </c>
      <c r="G49" s="51">
        <f t="shared" si="15"/>
        <v>0</v>
      </c>
      <c r="H49" s="51">
        <f t="shared" si="15"/>
        <v>0</v>
      </c>
      <c r="I49" s="35">
        <f t="shared" si="15"/>
        <v>0</v>
      </c>
      <c r="J49" s="51">
        <f>SUM(E49:I49)</f>
        <v>0</v>
      </c>
    </row>
    <row r="50" spans="2:16" ht="13.2" x14ac:dyDescent="0.25">
      <c r="B50" s="62" t="s">
        <v>9</v>
      </c>
      <c r="C50" s="60">
        <f>C51+C53+C55+C57</f>
        <v>0</v>
      </c>
      <c r="D50" s="60">
        <f t="shared" ref="D50:J50" si="16">D51+D53+D55+D57</f>
        <v>0</v>
      </c>
      <c r="E50" s="60">
        <f t="shared" si="16"/>
        <v>0</v>
      </c>
      <c r="F50" s="60">
        <f t="shared" si="16"/>
        <v>0</v>
      </c>
      <c r="G50" s="60">
        <f t="shared" si="16"/>
        <v>0</v>
      </c>
      <c r="H50" s="60">
        <f t="shared" si="16"/>
        <v>0</v>
      </c>
      <c r="I50" s="60">
        <f t="shared" si="16"/>
        <v>0</v>
      </c>
      <c r="J50" s="60">
        <f t="shared" si="16"/>
        <v>0</v>
      </c>
    </row>
    <row r="51" spans="2:16" ht="13.2" hidden="1" x14ac:dyDescent="0.2">
      <c r="B51" s="10" t="s">
        <v>42</v>
      </c>
      <c r="C51" s="42">
        <f>+C52</f>
        <v>0</v>
      </c>
      <c r="D51" s="42">
        <f t="shared" ref="D51:I51" si="17">+D52</f>
        <v>0</v>
      </c>
      <c r="E51" s="42">
        <f t="shared" si="17"/>
        <v>0</v>
      </c>
      <c r="F51" s="42">
        <f t="shared" si="17"/>
        <v>0</v>
      </c>
      <c r="G51" s="42">
        <f t="shared" si="17"/>
        <v>0</v>
      </c>
      <c r="H51" s="42">
        <f t="shared" si="17"/>
        <v>0</v>
      </c>
      <c r="I51" s="42">
        <f t="shared" si="17"/>
        <v>0</v>
      </c>
      <c r="J51" s="51">
        <f>SUM(E51:I51)</f>
        <v>0</v>
      </c>
    </row>
    <row r="52" spans="2:16" ht="12" hidden="1" x14ac:dyDescent="0.2">
      <c r="B52" s="43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51">
        <f t="shared" ref="J52:J54" si="18">SUM(E52:I52)</f>
        <v>0</v>
      </c>
    </row>
    <row r="53" spans="2:16" s="11" customFormat="1" ht="13.2" x14ac:dyDescent="0.2">
      <c r="B53" s="10" t="s">
        <v>32</v>
      </c>
      <c r="C53" s="36">
        <f t="shared" ref="C53:D53" si="19">C54</f>
        <v>0</v>
      </c>
      <c r="D53" s="36">
        <f t="shared" si="19"/>
        <v>0</v>
      </c>
      <c r="E53" s="36">
        <f>E54</f>
        <v>0</v>
      </c>
      <c r="F53" s="36">
        <f t="shared" ref="F53:I53" si="20">F54</f>
        <v>0</v>
      </c>
      <c r="G53" s="36">
        <f t="shared" si="20"/>
        <v>0</v>
      </c>
      <c r="H53" s="36">
        <f t="shared" si="20"/>
        <v>0</v>
      </c>
      <c r="I53" s="36">
        <f t="shared" si="20"/>
        <v>0</v>
      </c>
      <c r="J53" s="51">
        <f t="shared" si="18"/>
        <v>0</v>
      </c>
      <c r="P53" s="40"/>
    </row>
    <row r="54" spans="2:16" s="40" customFormat="1" ht="12" x14ac:dyDescent="0.2">
      <c r="B54" s="41" t="s">
        <v>33</v>
      </c>
      <c r="C54" s="12">
        <v>0</v>
      </c>
      <c r="D54" s="12">
        <v>0</v>
      </c>
      <c r="E54" s="12">
        <v>0</v>
      </c>
      <c r="F54" s="38">
        <v>0</v>
      </c>
      <c r="G54" s="39"/>
      <c r="H54" s="38">
        <v>0</v>
      </c>
      <c r="I54" s="38">
        <v>0</v>
      </c>
      <c r="J54" s="51">
        <f t="shared" si="18"/>
        <v>0</v>
      </c>
    </row>
    <row r="55" spans="2:16" s="40" customFormat="1" ht="13.2" hidden="1" x14ac:dyDescent="0.2">
      <c r="B55" s="10" t="s">
        <v>44</v>
      </c>
      <c r="C55" s="36">
        <f>+C56</f>
        <v>0</v>
      </c>
      <c r="D55" s="36">
        <f t="shared" ref="D55:I55" si="21">+D56</f>
        <v>0</v>
      </c>
      <c r="E55" s="36">
        <f t="shared" si="21"/>
        <v>0</v>
      </c>
      <c r="F55" s="36">
        <f t="shared" si="21"/>
        <v>0</v>
      </c>
      <c r="G55" s="36">
        <f t="shared" si="21"/>
        <v>0</v>
      </c>
      <c r="H55" s="36">
        <f t="shared" si="21"/>
        <v>0</v>
      </c>
      <c r="I55" s="36">
        <f t="shared" si="21"/>
        <v>0</v>
      </c>
      <c r="J55" s="51">
        <f>SUM(E55:I55)</f>
        <v>0</v>
      </c>
    </row>
    <row r="56" spans="2:16" s="40" customFormat="1" ht="12" hidden="1" x14ac:dyDescent="0.2">
      <c r="B56" s="43" t="s">
        <v>45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s="40" customFormat="1" ht="13.2" hidden="1" x14ac:dyDescent="0.2">
      <c r="B57" s="10" t="s">
        <v>46</v>
      </c>
      <c r="C57" s="36">
        <f t="shared" ref="C57:I57" si="22">C58</f>
        <v>0</v>
      </c>
      <c r="D57" s="36">
        <f t="shared" si="22"/>
        <v>0</v>
      </c>
      <c r="E57" s="36">
        <f t="shared" si="22"/>
        <v>0</v>
      </c>
      <c r="F57" s="36">
        <f t="shared" si="22"/>
        <v>0</v>
      </c>
      <c r="G57" s="36">
        <f t="shared" si="22"/>
        <v>0</v>
      </c>
      <c r="H57" s="36">
        <f t="shared" si="22"/>
        <v>0</v>
      </c>
      <c r="I57" s="36">
        <f t="shared" si="22"/>
        <v>0</v>
      </c>
      <c r="J57" s="51">
        <f>SUM(E57:I57)</f>
        <v>0</v>
      </c>
    </row>
    <row r="58" spans="2:16" s="40" customFormat="1" ht="12" hidden="1" x14ac:dyDescent="0.2">
      <c r="B58" s="43" t="s">
        <v>47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51">
        <f>SUM(E58:I58)</f>
        <v>0</v>
      </c>
    </row>
    <row r="59" spans="2:16" ht="13.2" x14ac:dyDescent="0.25">
      <c r="B59" s="62" t="s">
        <v>24</v>
      </c>
      <c r="C59" s="57">
        <f>+C60</f>
        <v>0</v>
      </c>
      <c r="D59" s="57">
        <f>+D60</f>
        <v>0</v>
      </c>
      <c r="E59" s="57">
        <f t="shared" ref="E59:I60" si="23">+E60</f>
        <v>0</v>
      </c>
      <c r="F59" s="57">
        <f t="shared" si="23"/>
        <v>0</v>
      </c>
      <c r="G59" s="57">
        <f t="shared" si="23"/>
        <v>0</v>
      </c>
      <c r="H59" s="57">
        <f t="shared" si="23"/>
        <v>0</v>
      </c>
      <c r="I59" s="57">
        <f t="shared" si="23"/>
        <v>0</v>
      </c>
      <c r="J59" s="57">
        <f>SUM(E59:I59)</f>
        <v>0</v>
      </c>
    </row>
    <row r="60" spans="2:16" ht="13.2" x14ac:dyDescent="0.2">
      <c r="B60" s="10" t="s">
        <v>34</v>
      </c>
      <c r="C60" s="36">
        <f>+C61</f>
        <v>0</v>
      </c>
      <c r="D60" s="36">
        <f>+D61</f>
        <v>0</v>
      </c>
      <c r="E60" s="36">
        <f t="shared" si="23"/>
        <v>0</v>
      </c>
      <c r="F60" s="36">
        <f t="shared" si="23"/>
        <v>0</v>
      </c>
      <c r="G60" s="36">
        <f t="shared" si="23"/>
        <v>0</v>
      </c>
      <c r="H60" s="36">
        <f t="shared" si="23"/>
        <v>0</v>
      </c>
      <c r="I60" s="36">
        <f t="shared" si="23"/>
        <v>0</v>
      </c>
      <c r="J60" s="36">
        <f t="shared" ref="J60:J61" si="24">SUM(E60:I60)</f>
        <v>0</v>
      </c>
    </row>
    <row r="61" spans="2:16" s="11" customFormat="1" ht="12.6" thickBot="1" x14ac:dyDescent="0.25">
      <c r="B61" s="45" t="s">
        <v>35</v>
      </c>
      <c r="C61" s="13">
        <v>0</v>
      </c>
      <c r="D61" s="16">
        <v>0</v>
      </c>
      <c r="E61" s="16">
        <v>0</v>
      </c>
      <c r="F61" s="46">
        <v>0</v>
      </c>
      <c r="G61" s="46">
        <v>0</v>
      </c>
      <c r="H61" s="46">
        <v>0</v>
      </c>
      <c r="I61" s="46">
        <v>0</v>
      </c>
      <c r="J61" s="48">
        <f t="shared" si="24"/>
        <v>0</v>
      </c>
      <c r="P61" s="40"/>
    </row>
    <row r="62" spans="2:16" ht="12" x14ac:dyDescent="0.25">
      <c r="B62" s="17" t="s">
        <v>36</v>
      </c>
      <c r="C62" s="3"/>
      <c r="D62" s="18"/>
      <c r="E62" s="18"/>
      <c r="F62" s="3"/>
      <c r="G62" s="3"/>
    </row>
    <row r="63" spans="2:16" x14ac:dyDescent="0.2">
      <c r="B63" s="1" t="s">
        <v>37</v>
      </c>
      <c r="C63" s="3"/>
      <c r="D63" s="3"/>
      <c r="E63" s="3"/>
      <c r="F63" s="3"/>
      <c r="G63" s="3"/>
    </row>
    <row r="64" spans="2:16" x14ac:dyDescent="0.2">
      <c r="B64" s="1" t="s">
        <v>38</v>
      </c>
      <c r="C64" s="1"/>
      <c r="D64" s="1"/>
      <c r="E64" s="3"/>
      <c r="F64" s="19"/>
      <c r="G64" s="19"/>
      <c r="I64" s="52"/>
      <c r="J64" s="52"/>
    </row>
    <row r="65" spans="2:10" x14ac:dyDescent="0.2">
      <c r="B65" s="1" t="s">
        <v>57</v>
      </c>
      <c r="C65" s="20"/>
      <c r="D65" s="20"/>
      <c r="E65" s="20"/>
      <c r="F65" s="3"/>
      <c r="G65" s="53"/>
      <c r="I65" s="52"/>
      <c r="J65" s="54"/>
    </row>
    <row r="72" spans="2:10" ht="14.4" x14ac:dyDescent="0.3">
      <c r="C72"/>
      <c r="D72"/>
      <c r="E72"/>
    </row>
    <row r="73" spans="2:10" ht="14.4" x14ac:dyDescent="0.3">
      <c r="C73"/>
      <c r="D73"/>
      <c r="E73"/>
    </row>
    <row r="74" spans="2:10" ht="14.4" x14ac:dyDescent="0.3">
      <c r="C74"/>
      <c r="D74"/>
      <c r="E74"/>
    </row>
    <row r="75" spans="2:10" ht="14.4" x14ac:dyDescent="0.3">
      <c r="E75"/>
      <c r="F75"/>
      <c r="G75"/>
      <c r="H75"/>
      <c r="I75"/>
      <c r="J75"/>
    </row>
    <row r="76" spans="2:10" ht="14.4" x14ac:dyDescent="0.3">
      <c r="E76"/>
    </row>
    <row r="77" spans="2:10" ht="14.4" x14ac:dyDescent="0.3">
      <c r="E77"/>
    </row>
    <row r="78" spans="2:10" ht="14.4" x14ac:dyDescent="0.3">
      <c r="C78"/>
      <c r="D78"/>
      <c r="E78"/>
    </row>
    <row r="79" spans="2:10" ht="14.4" x14ac:dyDescent="0.3">
      <c r="C79"/>
      <c r="D79"/>
      <c r="E79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9"/>
  <sheetViews>
    <sheetView showGridLines="0" topLeftCell="B5" zoomScaleNormal="100" zoomScaleSheetLayoutView="100" workbookViewId="0">
      <selection activeCell="C19" sqref="C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+C22+C49</f>
        <v>130705</v>
      </c>
      <c r="D19" s="25">
        <f t="shared" si="0"/>
        <v>74407</v>
      </c>
      <c r="E19" s="25">
        <f t="shared" si="0"/>
        <v>1217259.2850000001</v>
      </c>
      <c r="F19" s="25">
        <f t="shared" si="0"/>
        <v>4336.93</v>
      </c>
      <c r="G19" s="25">
        <f t="shared" si="0"/>
        <v>1086668.26</v>
      </c>
      <c r="H19" s="25">
        <f t="shared" si="0"/>
        <v>28756.629000000001</v>
      </c>
      <c r="I19" s="25">
        <f t="shared" si="0"/>
        <v>75.510000000000005</v>
      </c>
      <c r="J19" s="25">
        <f>SUM(E19:I19)</f>
        <v>2337096.6140000001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+C23+C40</f>
        <v>130705</v>
      </c>
      <c r="D22" s="34">
        <f t="shared" si="1"/>
        <v>74407</v>
      </c>
      <c r="E22" s="34">
        <f t="shared" si="1"/>
        <v>1217259.2850000001</v>
      </c>
      <c r="F22" s="34">
        <f t="shared" si="1"/>
        <v>4336.93</v>
      </c>
      <c r="G22" s="34">
        <f t="shared" si="1"/>
        <v>1086668.26</v>
      </c>
      <c r="H22" s="34">
        <f t="shared" si="1"/>
        <v>28756.629000000001</v>
      </c>
      <c r="I22" s="34">
        <f t="shared" si="1"/>
        <v>75.510000000000005</v>
      </c>
      <c r="J22" s="35">
        <f t="shared" si="1"/>
        <v>2337096.6140000001</v>
      </c>
      <c r="M22" s="19"/>
    </row>
    <row r="23" spans="2:16" ht="13.2" x14ac:dyDescent="0.25">
      <c r="B23" s="62" t="s">
        <v>9</v>
      </c>
      <c r="C23" s="63">
        <f>C24+C28+C34+C36+C32+C26+C38</f>
        <v>130705</v>
      </c>
      <c r="D23" s="63">
        <f t="shared" ref="D23:I23" si="2">D24+D28+D34+D36+D32+D26+D38</f>
        <v>74407</v>
      </c>
      <c r="E23" s="63">
        <f t="shared" si="2"/>
        <v>1217259.2850000001</v>
      </c>
      <c r="F23" s="63">
        <f t="shared" si="2"/>
        <v>4336.93</v>
      </c>
      <c r="G23" s="63">
        <f t="shared" si="2"/>
        <v>1086668.26</v>
      </c>
      <c r="H23" s="63">
        <f t="shared" si="2"/>
        <v>28756.629000000001</v>
      </c>
      <c r="I23" s="63">
        <f t="shared" si="2"/>
        <v>75.510000000000005</v>
      </c>
      <c r="J23" s="64">
        <f t="shared" ref="J23:J45" si="3">SUM(E23:I23)</f>
        <v>2337096.6140000001</v>
      </c>
      <c r="M23" s="19"/>
    </row>
    <row r="24" spans="2:16" ht="13.2" x14ac:dyDescent="0.2">
      <c r="B24" s="10" t="s">
        <v>10</v>
      </c>
      <c r="C24" s="36">
        <f t="shared" ref="C24:I24" si="4">C25</f>
        <v>14269</v>
      </c>
      <c r="D24" s="36">
        <f t="shared" si="4"/>
        <v>7586</v>
      </c>
      <c r="E24" s="36">
        <f t="shared" si="4"/>
        <v>176421.55600000004</v>
      </c>
      <c r="F24" s="36">
        <f t="shared" si="4"/>
        <v>0</v>
      </c>
      <c r="G24" s="36">
        <f t="shared" si="4"/>
        <v>0</v>
      </c>
      <c r="H24" s="36">
        <f t="shared" si="4"/>
        <v>0</v>
      </c>
      <c r="I24" s="36">
        <f t="shared" si="4"/>
        <v>0</v>
      </c>
      <c r="J24" s="36">
        <f t="shared" si="3"/>
        <v>176421.55600000004</v>
      </c>
      <c r="M24" s="19"/>
    </row>
    <row r="25" spans="2:16" s="11" customFormat="1" ht="12" x14ac:dyDescent="0.2">
      <c r="B25" s="37" t="s">
        <v>11</v>
      </c>
      <c r="C25" s="12">
        <v>14269</v>
      </c>
      <c r="D25" s="12">
        <v>7586</v>
      </c>
      <c r="E25" s="12">
        <v>176421.55600000004</v>
      </c>
      <c r="F25" s="38"/>
      <c r="G25" s="39">
        <v>0</v>
      </c>
      <c r="H25" s="38"/>
      <c r="I25" s="38">
        <v>0</v>
      </c>
      <c r="J25" s="36">
        <f t="shared" si="3"/>
        <v>176421.55600000004</v>
      </c>
      <c r="P25" s="40"/>
    </row>
    <row r="26" spans="2:16" s="11" customFormat="1" ht="13.2" x14ac:dyDescent="0.2">
      <c r="B26" s="10" t="s">
        <v>12</v>
      </c>
      <c r="C26" s="36">
        <f t="shared" ref="C26:D26" si="5">C27</f>
        <v>155</v>
      </c>
      <c r="D26" s="36">
        <f t="shared" si="5"/>
        <v>81</v>
      </c>
      <c r="E26" s="36">
        <f>E27</f>
        <v>1435.99</v>
      </c>
      <c r="F26" s="36">
        <f>F27</f>
        <v>0</v>
      </c>
      <c r="G26" s="36">
        <f>G27</f>
        <v>221662.49000000002</v>
      </c>
      <c r="H26" s="36">
        <f>H27</f>
        <v>0</v>
      </c>
      <c r="I26" s="36">
        <f>I27</f>
        <v>0</v>
      </c>
      <c r="J26" s="36">
        <f t="shared" si="3"/>
        <v>223098.48</v>
      </c>
      <c r="P26" s="40"/>
    </row>
    <row r="27" spans="2:16" s="40" customFormat="1" ht="12" x14ac:dyDescent="0.2">
      <c r="B27" s="41" t="s">
        <v>40</v>
      </c>
      <c r="C27" s="12">
        <v>155</v>
      </c>
      <c r="D27" s="12">
        <v>81</v>
      </c>
      <c r="E27" s="39">
        <v>1435.99</v>
      </c>
      <c r="F27" s="38"/>
      <c r="G27" s="39">
        <v>221662.49000000002</v>
      </c>
      <c r="H27" s="38"/>
      <c r="I27" s="38">
        <v>0</v>
      </c>
      <c r="J27" s="36">
        <f t="shared" si="3"/>
        <v>223098.48</v>
      </c>
    </row>
    <row r="28" spans="2:16" ht="13.2" x14ac:dyDescent="0.2">
      <c r="B28" s="10" t="s">
        <v>14</v>
      </c>
      <c r="C28" s="42">
        <f t="shared" ref="C28:I28" si="6">SUM(C29:C31)</f>
        <v>109023</v>
      </c>
      <c r="D28" s="42">
        <f t="shared" si="6"/>
        <v>62597</v>
      </c>
      <c r="E28" s="42">
        <f t="shared" si="6"/>
        <v>981355.87800000003</v>
      </c>
      <c r="F28" s="42">
        <f t="shared" si="6"/>
        <v>76.3</v>
      </c>
      <c r="G28" s="42">
        <f t="shared" si="6"/>
        <v>238754.16999999998</v>
      </c>
      <c r="H28" s="42">
        <f t="shared" si="6"/>
        <v>28756.629000000001</v>
      </c>
      <c r="I28" s="42">
        <f t="shared" si="6"/>
        <v>75.510000000000005</v>
      </c>
      <c r="J28" s="36">
        <f t="shared" si="3"/>
        <v>1249018.487</v>
      </c>
    </row>
    <row r="29" spans="2:16" s="11" customFormat="1" ht="12" x14ac:dyDescent="0.2">
      <c r="B29" s="43" t="s">
        <v>15</v>
      </c>
      <c r="C29" s="12">
        <v>40269</v>
      </c>
      <c r="D29" s="12">
        <v>22751</v>
      </c>
      <c r="E29" s="12">
        <v>273577.04999999993</v>
      </c>
      <c r="F29" s="38">
        <v>76.3</v>
      </c>
      <c r="G29" s="39"/>
      <c r="H29" s="38">
        <v>28756.629000000001</v>
      </c>
      <c r="I29" s="38">
        <v>75.510000000000005</v>
      </c>
      <c r="J29" s="36">
        <f t="shared" si="3"/>
        <v>302485.48899999994</v>
      </c>
      <c r="P29" s="40"/>
    </row>
    <row r="30" spans="2:16" s="11" customFormat="1" ht="12" x14ac:dyDescent="0.2">
      <c r="B30" s="43" t="s">
        <v>16</v>
      </c>
      <c r="C30" s="12">
        <v>68754</v>
      </c>
      <c r="D30" s="12">
        <v>39846</v>
      </c>
      <c r="E30" s="12">
        <v>707778.8280000001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3"/>
        <v>707778.8280000001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238754.16999999998</v>
      </c>
      <c r="H31" s="38">
        <v>0</v>
      </c>
      <c r="I31" s="38">
        <v>0</v>
      </c>
      <c r="J31" s="36">
        <f t="shared" si="3"/>
        <v>238754.16999999998</v>
      </c>
      <c r="P31" s="40"/>
    </row>
    <row r="32" spans="2:16" s="11" customFormat="1" ht="13.2" x14ac:dyDescent="0.2">
      <c r="B32" s="10" t="s">
        <v>18</v>
      </c>
      <c r="C32" s="36">
        <f t="shared" ref="C32:D32" si="7">C33</f>
        <v>762</v>
      </c>
      <c r="D32" s="36">
        <f t="shared" si="7"/>
        <v>393</v>
      </c>
      <c r="E32" s="36">
        <f>E33</f>
        <v>10455.460999999999</v>
      </c>
      <c r="F32" s="36">
        <f>F33</f>
        <v>0</v>
      </c>
      <c r="G32" s="36">
        <f>G33</f>
        <v>135041.53</v>
      </c>
      <c r="H32" s="36">
        <f>H33</f>
        <v>0</v>
      </c>
      <c r="I32" s="36">
        <f>I33</f>
        <v>0</v>
      </c>
      <c r="J32" s="36">
        <f t="shared" si="3"/>
        <v>145496.99100000001</v>
      </c>
      <c r="P32" s="40"/>
    </row>
    <row r="33" spans="1:18" s="11" customFormat="1" ht="12" x14ac:dyDescent="0.2">
      <c r="A33" s="40"/>
      <c r="B33" s="43" t="s">
        <v>19</v>
      </c>
      <c r="C33" s="12">
        <v>762</v>
      </c>
      <c r="D33" s="12">
        <v>393</v>
      </c>
      <c r="E33" s="12">
        <v>10455.460999999999</v>
      </c>
      <c r="F33" s="38"/>
      <c r="G33" s="39">
        <v>135041.53</v>
      </c>
      <c r="H33" s="38">
        <v>0</v>
      </c>
      <c r="I33" s="38">
        <v>0</v>
      </c>
      <c r="J33" s="36">
        <f t="shared" si="3"/>
        <v>145496.99100000001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8">C35</f>
        <v>946</v>
      </c>
      <c r="D34" s="36">
        <f t="shared" si="8"/>
        <v>565</v>
      </c>
      <c r="E34" s="36">
        <f t="shared" si="8"/>
        <v>2374.7900000000004</v>
      </c>
      <c r="F34" s="36">
        <f t="shared" si="8"/>
        <v>751.63</v>
      </c>
      <c r="G34" s="36">
        <f t="shared" si="8"/>
        <v>491210.06999999995</v>
      </c>
      <c r="H34" s="36">
        <f t="shared" si="8"/>
        <v>0</v>
      </c>
      <c r="I34" s="36">
        <f t="shared" si="8"/>
        <v>0</v>
      </c>
      <c r="J34" s="36">
        <f t="shared" si="3"/>
        <v>494336.48999999993</v>
      </c>
      <c r="P34" s="40"/>
    </row>
    <row r="35" spans="1:18" s="11" customFormat="1" ht="12" x14ac:dyDescent="0.2">
      <c r="B35" s="41" t="s">
        <v>21</v>
      </c>
      <c r="C35" s="12">
        <v>946</v>
      </c>
      <c r="D35" s="12">
        <v>565</v>
      </c>
      <c r="E35" s="12">
        <v>2374.7900000000004</v>
      </c>
      <c r="F35" s="38">
        <v>751.63</v>
      </c>
      <c r="G35" s="39">
        <v>491210.06999999995</v>
      </c>
      <c r="H35" s="38">
        <v>0</v>
      </c>
      <c r="I35" s="38">
        <v>0</v>
      </c>
      <c r="J35" s="36">
        <f t="shared" si="3"/>
        <v>494336.48999999993</v>
      </c>
      <c r="P35" s="40"/>
    </row>
    <row r="36" spans="1:18" s="11" customFormat="1" ht="13.2" x14ac:dyDescent="0.2">
      <c r="B36" s="10" t="s">
        <v>22</v>
      </c>
      <c r="C36" s="36">
        <f t="shared" ref="C36:D38" si="9">C37</f>
        <v>479</v>
      </c>
      <c r="D36" s="36">
        <f t="shared" si="9"/>
        <v>291</v>
      </c>
      <c r="E36" s="36">
        <f>E37</f>
        <v>7270</v>
      </c>
      <c r="F36" s="36">
        <f>F37</f>
        <v>3509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3"/>
        <v>10779</v>
      </c>
      <c r="P36" s="40"/>
    </row>
    <row r="37" spans="1:18" s="11" customFormat="1" ht="12" x14ac:dyDescent="0.2">
      <c r="B37" s="43" t="s">
        <v>23</v>
      </c>
      <c r="C37" s="12">
        <v>479</v>
      </c>
      <c r="D37" s="12">
        <v>291</v>
      </c>
      <c r="E37" s="12">
        <v>7270</v>
      </c>
      <c r="F37" s="38">
        <v>3509</v>
      </c>
      <c r="G37" s="39"/>
      <c r="H37" s="38"/>
      <c r="I37" s="38">
        <v>0</v>
      </c>
      <c r="J37" s="36">
        <f t="shared" si="3"/>
        <v>10779</v>
      </c>
      <c r="P37" s="40"/>
    </row>
    <row r="38" spans="1:18" s="11" customFormat="1" ht="13.2" x14ac:dyDescent="0.2">
      <c r="B38" s="10" t="s">
        <v>58</v>
      </c>
      <c r="C38" s="36">
        <f t="shared" si="9"/>
        <v>5071</v>
      </c>
      <c r="D38" s="36">
        <f t="shared" si="9"/>
        <v>2894</v>
      </c>
      <c r="E38" s="36">
        <f>E39</f>
        <v>37945.610000000008</v>
      </c>
      <c r="F38" s="36">
        <f>F39</f>
        <v>0</v>
      </c>
      <c r="G38" s="36">
        <f>G39</f>
        <v>0</v>
      </c>
      <c r="H38" s="36">
        <f>H39</f>
        <v>0</v>
      </c>
      <c r="I38" s="36">
        <f>I39</f>
        <v>0</v>
      </c>
      <c r="J38" s="36">
        <f t="shared" ref="J38:J39" si="10">SUM(E38:I38)</f>
        <v>37945.610000000008</v>
      </c>
      <c r="P38" s="40"/>
    </row>
    <row r="39" spans="1:18" s="11" customFormat="1" ht="12" x14ac:dyDescent="0.2">
      <c r="B39" s="43" t="s">
        <v>59</v>
      </c>
      <c r="C39" s="12">
        <v>5071</v>
      </c>
      <c r="D39" s="12">
        <v>2894</v>
      </c>
      <c r="E39" s="12">
        <v>37945.610000000008</v>
      </c>
      <c r="F39" s="38">
        <v>0</v>
      </c>
      <c r="G39" s="39"/>
      <c r="H39" s="38"/>
      <c r="I39" s="38">
        <v>0</v>
      </c>
      <c r="J39" s="36">
        <f t="shared" si="10"/>
        <v>37945.610000000008</v>
      </c>
      <c r="P39" s="40"/>
    </row>
    <row r="40" spans="1:18" ht="13.2" x14ac:dyDescent="0.25">
      <c r="B40" s="62" t="s">
        <v>24</v>
      </c>
      <c r="C40" s="63">
        <f>C41+C43+C46</f>
        <v>0</v>
      </c>
      <c r="D40" s="63">
        <f>D41+D43+D46</f>
        <v>0</v>
      </c>
      <c r="E40" s="63">
        <f>E41+E43+E46</f>
        <v>0</v>
      </c>
      <c r="F40" s="63">
        <f>F41+F43+F46</f>
        <v>0</v>
      </c>
      <c r="G40" s="63">
        <f t="shared" ref="G40:I40" si="11">G41+G43+G46</f>
        <v>0</v>
      </c>
      <c r="H40" s="63">
        <f t="shared" si="11"/>
        <v>0</v>
      </c>
      <c r="I40" s="63">
        <f t="shared" si="11"/>
        <v>0</v>
      </c>
      <c r="J40" s="63">
        <f>SUM(E40:I40)</f>
        <v>0</v>
      </c>
      <c r="Q40" s="11"/>
      <c r="R40" s="11"/>
    </row>
    <row r="41" spans="1:18" ht="13.2" x14ac:dyDescent="0.2">
      <c r="B41" s="10" t="s">
        <v>25</v>
      </c>
      <c r="C41" s="36">
        <f t="shared" ref="C41:D41" si="12">C42</f>
        <v>0</v>
      </c>
      <c r="D41" s="36">
        <f t="shared" si="12"/>
        <v>0</v>
      </c>
      <c r="E41" s="36">
        <f>E42</f>
        <v>0</v>
      </c>
      <c r="F41" s="36">
        <f>F42</f>
        <v>0</v>
      </c>
      <c r="G41" s="36">
        <f>G42</f>
        <v>0</v>
      </c>
      <c r="H41" s="36">
        <f>H42</f>
        <v>0</v>
      </c>
      <c r="I41" s="36">
        <f>I42</f>
        <v>0</v>
      </c>
      <c r="J41" s="36">
        <f t="shared" si="3"/>
        <v>0</v>
      </c>
      <c r="Q41" s="11"/>
      <c r="R41" s="11"/>
    </row>
    <row r="42" spans="1:18" s="11" customFormat="1" ht="12" x14ac:dyDescent="0.2">
      <c r="B42" s="43" t="s">
        <v>26</v>
      </c>
      <c r="C42" s="12">
        <v>0</v>
      </c>
      <c r="D42" s="12">
        <v>0</v>
      </c>
      <c r="E42" s="12">
        <v>0</v>
      </c>
      <c r="F42" s="38"/>
      <c r="G42" s="39">
        <v>0</v>
      </c>
      <c r="H42" s="38">
        <v>0</v>
      </c>
      <c r="I42" s="38">
        <v>0</v>
      </c>
      <c r="J42" s="36">
        <f t="shared" si="3"/>
        <v>0</v>
      </c>
      <c r="P42" s="40"/>
    </row>
    <row r="43" spans="1:18" s="11" customFormat="1" ht="13.2" x14ac:dyDescent="0.2">
      <c r="B43" s="10" t="s">
        <v>27</v>
      </c>
      <c r="C43" s="42">
        <f t="shared" ref="C43:I43" si="13">SUM(C44:C45)</f>
        <v>0</v>
      </c>
      <c r="D43" s="42">
        <f t="shared" si="13"/>
        <v>0</v>
      </c>
      <c r="E43" s="42">
        <f t="shared" si="13"/>
        <v>0</v>
      </c>
      <c r="F43" s="42">
        <f t="shared" si="13"/>
        <v>0</v>
      </c>
      <c r="G43" s="42">
        <f t="shared" si="13"/>
        <v>0</v>
      </c>
      <c r="H43" s="42">
        <f t="shared" si="13"/>
        <v>0</v>
      </c>
      <c r="I43" s="42">
        <f t="shared" si="13"/>
        <v>0</v>
      </c>
      <c r="J43" s="36">
        <f t="shared" si="3"/>
        <v>0</v>
      </c>
      <c r="P43" s="40"/>
    </row>
    <row r="44" spans="1:18" s="11" customFormat="1" ht="12" x14ac:dyDescent="0.2">
      <c r="B44" s="43" t="s">
        <v>28</v>
      </c>
      <c r="C44" s="12">
        <v>0</v>
      </c>
      <c r="D44" s="12">
        <v>0</v>
      </c>
      <c r="E44" s="12">
        <v>0</v>
      </c>
      <c r="F44" s="38">
        <v>0</v>
      </c>
      <c r="G44" s="39">
        <v>0</v>
      </c>
      <c r="H44" s="38">
        <v>0</v>
      </c>
      <c r="I44" s="38">
        <v>0</v>
      </c>
      <c r="J44" s="36">
        <f t="shared" si="3"/>
        <v>0</v>
      </c>
      <c r="P44" s="40"/>
    </row>
    <row r="45" spans="1:18" s="11" customFormat="1" ht="12" x14ac:dyDescent="0.2">
      <c r="B45" s="43" t="s">
        <v>29</v>
      </c>
      <c r="C45" s="12">
        <v>0</v>
      </c>
      <c r="D45" s="12">
        <v>0</v>
      </c>
      <c r="E45" s="12">
        <v>0</v>
      </c>
      <c r="F45" s="38">
        <v>0</v>
      </c>
      <c r="G45" s="39">
        <v>0</v>
      </c>
      <c r="H45" s="38">
        <v>0</v>
      </c>
      <c r="I45" s="38">
        <v>0</v>
      </c>
      <c r="J45" s="36">
        <f t="shared" si="3"/>
        <v>0</v>
      </c>
      <c r="P45" s="40"/>
    </row>
    <row r="46" spans="1:18" s="11" customFormat="1" ht="13.2" x14ac:dyDescent="0.2">
      <c r="B46" s="10" t="s">
        <v>30</v>
      </c>
      <c r="C46" s="36">
        <f t="shared" ref="C46:D46" si="14">C47</f>
        <v>0</v>
      </c>
      <c r="D46" s="36">
        <f t="shared" si="14"/>
        <v>0</v>
      </c>
      <c r="E46" s="36">
        <f>E47</f>
        <v>0</v>
      </c>
      <c r="F46" s="36">
        <f>F47</f>
        <v>0</v>
      </c>
      <c r="G46" s="36">
        <f>G47</f>
        <v>0</v>
      </c>
      <c r="H46" s="36">
        <f>H47</f>
        <v>0</v>
      </c>
      <c r="I46" s="36">
        <f>I47</f>
        <v>0</v>
      </c>
      <c r="J46" s="36">
        <f>SUM(E46:I46)</f>
        <v>0</v>
      </c>
      <c r="P46" s="40"/>
    </row>
    <row r="47" spans="1:18" s="11" customFormat="1" ht="12.6" thickBot="1" x14ac:dyDescent="0.25">
      <c r="B47" s="45" t="s">
        <v>41</v>
      </c>
      <c r="C47" s="12"/>
      <c r="D47" s="12"/>
      <c r="E47" s="12"/>
      <c r="F47" s="46"/>
      <c r="G47" s="47">
        <v>0</v>
      </c>
      <c r="H47" s="39"/>
      <c r="I47" s="46">
        <v>0</v>
      </c>
      <c r="J47" s="48">
        <f>SUM(E47:I47)</f>
        <v>0</v>
      </c>
      <c r="P47" s="40"/>
    </row>
    <row r="48" spans="1:18" ht="14.4" thickBot="1" x14ac:dyDescent="0.25">
      <c r="B48" s="29" t="s">
        <v>31</v>
      </c>
      <c r="C48" s="49"/>
      <c r="D48" s="49"/>
      <c r="E48" s="49"/>
      <c r="F48" s="49"/>
      <c r="G48" s="49"/>
      <c r="H48" s="14"/>
      <c r="I48" s="9"/>
      <c r="J48" s="65"/>
      <c r="M48" s="19"/>
      <c r="O48" s="11"/>
    </row>
    <row r="49" spans="2:16" ht="13.2" x14ac:dyDescent="0.2">
      <c r="B49" s="33" t="s">
        <v>8</v>
      </c>
      <c r="C49" s="51">
        <f t="shared" ref="C49:I49" si="15">C50+C59</f>
        <v>0</v>
      </c>
      <c r="D49" s="51">
        <f t="shared" si="15"/>
        <v>0</v>
      </c>
      <c r="E49" s="51">
        <f t="shared" si="15"/>
        <v>0</v>
      </c>
      <c r="F49" s="51">
        <f t="shared" si="15"/>
        <v>0</v>
      </c>
      <c r="G49" s="51">
        <f t="shared" si="15"/>
        <v>0</v>
      </c>
      <c r="H49" s="51">
        <f t="shared" si="15"/>
        <v>0</v>
      </c>
      <c r="I49" s="35">
        <f t="shared" si="15"/>
        <v>0</v>
      </c>
      <c r="J49" s="51">
        <f>SUM(E49:I49)</f>
        <v>0</v>
      </c>
    </row>
    <row r="50" spans="2:16" ht="13.2" x14ac:dyDescent="0.25">
      <c r="B50" s="62" t="s">
        <v>9</v>
      </c>
      <c r="C50" s="60">
        <f>C51+C53+C55+C57</f>
        <v>0</v>
      </c>
      <c r="D50" s="60">
        <f t="shared" ref="D50:J50" si="16">D51+D53+D55+D57</f>
        <v>0</v>
      </c>
      <c r="E50" s="60">
        <f t="shared" si="16"/>
        <v>0</v>
      </c>
      <c r="F50" s="60">
        <f t="shared" si="16"/>
        <v>0</v>
      </c>
      <c r="G50" s="60">
        <f t="shared" si="16"/>
        <v>0</v>
      </c>
      <c r="H50" s="60">
        <f t="shared" si="16"/>
        <v>0</v>
      </c>
      <c r="I50" s="60">
        <f t="shared" si="16"/>
        <v>0</v>
      </c>
      <c r="J50" s="60">
        <f t="shared" si="16"/>
        <v>0</v>
      </c>
    </row>
    <row r="51" spans="2:16" ht="13.2" x14ac:dyDescent="0.2">
      <c r="B51" s="10" t="s">
        <v>42</v>
      </c>
      <c r="C51" s="42">
        <f>+C52</f>
        <v>0</v>
      </c>
      <c r="D51" s="42">
        <f t="shared" ref="D51:I51" si="17">+D52</f>
        <v>0</v>
      </c>
      <c r="E51" s="42">
        <f t="shared" si="17"/>
        <v>0</v>
      </c>
      <c r="F51" s="42">
        <f t="shared" si="17"/>
        <v>0</v>
      </c>
      <c r="G51" s="42">
        <f t="shared" si="17"/>
        <v>0</v>
      </c>
      <c r="H51" s="42">
        <f t="shared" si="17"/>
        <v>0</v>
      </c>
      <c r="I51" s="42">
        <f t="shared" si="17"/>
        <v>0</v>
      </c>
      <c r="J51" s="51">
        <f>SUM(E51:I51)</f>
        <v>0</v>
      </c>
    </row>
    <row r="52" spans="2:16" ht="12" x14ac:dyDescent="0.2">
      <c r="B52" s="43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51">
        <f t="shared" ref="J52:J54" si="18">SUM(E52:I52)</f>
        <v>0</v>
      </c>
    </row>
    <row r="53" spans="2:16" s="11" customFormat="1" ht="13.2" x14ac:dyDescent="0.2">
      <c r="B53" s="10" t="s">
        <v>32</v>
      </c>
      <c r="C53" s="36">
        <f t="shared" ref="C53:D53" si="19">C54</f>
        <v>0</v>
      </c>
      <c r="D53" s="36">
        <f t="shared" si="19"/>
        <v>0</v>
      </c>
      <c r="E53" s="36">
        <f>E54</f>
        <v>0</v>
      </c>
      <c r="F53" s="36">
        <f t="shared" ref="F53:I53" si="20">F54</f>
        <v>0</v>
      </c>
      <c r="G53" s="36">
        <f t="shared" si="20"/>
        <v>0</v>
      </c>
      <c r="H53" s="36">
        <f t="shared" si="20"/>
        <v>0</v>
      </c>
      <c r="I53" s="36">
        <f t="shared" si="20"/>
        <v>0</v>
      </c>
      <c r="J53" s="51">
        <f t="shared" si="18"/>
        <v>0</v>
      </c>
      <c r="P53" s="40"/>
    </row>
    <row r="54" spans="2:16" s="40" customFormat="1" ht="12" x14ac:dyDescent="0.2">
      <c r="B54" s="41" t="s">
        <v>33</v>
      </c>
      <c r="C54" s="12">
        <v>0</v>
      </c>
      <c r="D54" s="12">
        <v>0</v>
      </c>
      <c r="E54" s="12">
        <v>0</v>
      </c>
      <c r="F54" s="38">
        <v>0</v>
      </c>
      <c r="G54" s="39">
        <v>0</v>
      </c>
      <c r="H54" s="38">
        <v>0</v>
      </c>
      <c r="I54" s="38">
        <v>0</v>
      </c>
      <c r="J54" s="51">
        <f t="shared" si="18"/>
        <v>0</v>
      </c>
    </row>
    <row r="55" spans="2:16" s="40" customFormat="1" ht="13.2" x14ac:dyDescent="0.2">
      <c r="B55" s="10" t="s">
        <v>44</v>
      </c>
      <c r="C55" s="36">
        <f>+C56</f>
        <v>0</v>
      </c>
      <c r="D55" s="36">
        <f t="shared" ref="D55:I55" si="21">+D56</f>
        <v>0</v>
      </c>
      <c r="E55" s="36">
        <f t="shared" si="21"/>
        <v>0</v>
      </c>
      <c r="F55" s="36">
        <f t="shared" si="21"/>
        <v>0</v>
      </c>
      <c r="G55" s="36">
        <f t="shared" si="21"/>
        <v>0</v>
      </c>
      <c r="H55" s="36">
        <f t="shared" si="21"/>
        <v>0</v>
      </c>
      <c r="I55" s="36">
        <f t="shared" si="21"/>
        <v>0</v>
      </c>
      <c r="J55" s="51">
        <f>SUM(E55:I55)</f>
        <v>0</v>
      </c>
    </row>
    <row r="56" spans="2:16" s="40" customFormat="1" ht="12" x14ac:dyDescent="0.2">
      <c r="B56" s="43" t="s">
        <v>45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/>
      <c r="J56" s="51">
        <f>SUM(E56:I56)</f>
        <v>0</v>
      </c>
    </row>
    <row r="57" spans="2:16" s="40" customFormat="1" ht="13.2" x14ac:dyDescent="0.2">
      <c r="B57" s="10" t="s">
        <v>46</v>
      </c>
      <c r="C57" s="36">
        <f t="shared" ref="C57:I57" si="22">C58</f>
        <v>0</v>
      </c>
      <c r="D57" s="36">
        <f t="shared" si="22"/>
        <v>0</v>
      </c>
      <c r="E57" s="36">
        <f t="shared" si="22"/>
        <v>0</v>
      </c>
      <c r="F57" s="36">
        <f t="shared" si="22"/>
        <v>0</v>
      </c>
      <c r="G57" s="36">
        <f t="shared" si="22"/>
        <v>0</v>
      </c>
      <c r="H57" s="36">
        <f t="shared" si="22"/>
        <v>0</v>
      </c>
      <c r="I57" s="36">
        <f t="shared" si="22"/>
        <v>0</v>
      </c>
      <c r="J57" s="51">
        <f>SUM(E57:I57)</f>
        <v>0</v>
      </c>
    </row>
    <row r="58" spans="2:16" s="40" customFormat="1" ht="12" x14ac:dyDescent="0.2">
      <c r="B58" s="43" t="s">
        <v>47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51">
        <f>SUM(E58:I58)</f>
        <v>0</v>
      </c>
    </row>
    <row r="59" spans="2:16" ht="13.2" x14ac:dyDescent="0.25">
      <c r="B59" s="62" t="s">
        <v>24</v>
      </c>
      <c r="C59" s="57">
        <f>+C60</f>
        <v>0</v>
      </c>
      <c r="D59" s="57">
        <f>+D60</f>
        <v>0</v>
      </c>
      <c r="E59" s="57">
        <f t="shared" ref="E59:I60" si="23">+E60</f>
        <v>0</v>
      </c>
      <c r="F59" s="57">
        <f t="shared" si="23"/>
        <v>0</v>
      </c>
      <c r="G59" s="57">
        <f t="shared" si="23"/>
        <v>0</v>
      </c>
      <c r="H59" s="57">
        <f t="shared" si="23"/>
        <v>0</v>
      </c>
      <c r="I59" s="57">
        <f t="shared" si="23"/>
        <v>0</v>
      </c>
      <c r="J59" s="57">
        <f>SUM(E59:I59)</f>
        <v>0</v>
      </c>
    </row>
    <row r="60" spans="2:16" ht="13.2" x14ac:dyDescent="0.2">
      <c r="B60" s="10" t="s">
        <v>34</v>
      </c>
      <c r="C60" s="36">
        <f>+C61</f>
        <v>0</v>
      </c>
      <c r="D60" s="36">
        <f>+D61</f>
        <v>0</v>
      </c>
      <c r="E60" s="36">
        <f t="shared" si="23"/>
        <v>0</v>
      </c>
      <c r="F60" s="36">
        <f t="shared" si="23"/>
        <v>0</v>
      </c>
      <c r="G60" s="36">
        <f t="shared" si="23"/>
        <v>0</v>
      </c>
      <c r="H60" s="36">
        <f t="shared" si="23"/>
        <v>0</v>
      </c>
      <c r="I60" s="36">
        <f t="shared" si="23"/>
        <v>0</v>
      </c>
      <c r="J60" s="36">
        <f t="shared" ref="J60:J61" si="24">SUM(E60:I60)</f>
        <v>0</v>
      </c>
    </row>
    <row r="61" spans="2:16" s="11" customFormat="1" ht="12.6" thickBot="1" x14ac:dyDescent="0.25">
      <c r="B61" s="45" t="s">
        <v>35</v>
      </c>
      <c r="C61" s="13">
        <v>0</v>
      </c>
      <c r="D61" s="16">
        <v>0</v>
      </c>
      <c r="E61" s="16">
        <v>0</v>
      </c>
      <c r="F61" s="46">
        <v>0</v>
      </c>
      <c r="G61" s="46">
        <v>0</v>
      </c>
      <c r="H61" s="46">
        <v>0</v>
      </c>
      <c r="I61" s="46">
        <v>0</v>
      </c>
      <c r="J61" s="48">
        <f t="shared" si="24"/>
        <v>0</v>
      </c>
      <c r="P61" s="40"/>
    </row>
    <row r="62" spans="2:16" ht="12" x14ac:dyDescent="0.25">
      <c r="B62" s="17" t="s">
        <v>36</v>
      </c>
      <c r="C62" s="3"/>
      <c r="D62" s="18"/>
      <c r="E62" s="18"/>
      <c r="F62" s="3"/>
      <c r="G62" s="3"/>
    </row>
    <row r="63" spans="2:16" x14ac:dyDescent="0.2">
      <c r="B63" s="1" t="s">
        <v>37</v>
      </c>
      <c r="C63" s="3"/>
      <c r="D63" s="3"/>
      <c r="E63" s="3"/>
      <c r="F63" s="3"/>
      <c r="G63" s="3"/>
    </row>
    <row r="64" spans="2:16" x14ac:dyDescent="0.2">
      <c r="B64" s="1" t="s">
        <v>38</v>
      </c>
      <c r="C64" s="1"/>
      <c r="D64" s="1"/>
      <c r="E64" s="3"/>
      <c r="F64" s="19"/>
      <c r="G64" s="19"/>
      <c r="I64" s="52"/>
      <c r="J64" s="52"/>
    </row>
    <row r="65" spans="2:10" x14ac:dyDescent="0.2">
      <c r="B65" s="1" t="s">
        <v>57</v>
      </c>
      <c r="C65" s="20"/>
      <c r="D65" s="20"/>
      <c r="E65" s="20"/>
      <c r="F65" s="3"/>
      <c r="G65" s="53"/>
      <c r="I65" s="52"/>
      <c r="J65" s="54"/>
    </row>
    <row r="72" spans="2:10" ht="14.4" x14ac:dyDescent="0.3">
      <c r="C72"/>
      <c r="D72"/>
      <c r="E72"/>
    </row>
    <row r="73" spans="2:10" ht="14.4" x14ac:dyDescent="0.3">
      <c r="C73"/>
      <c r="D73"/>
      <c r="E73"/>
    </row>
    <row r="74" spans="2:10" ht="14.4" x14ac:dyDescent="0.3">
      <c r="C74"/>
      <c r="D74"/>
      <c r="E74"/>
    </row>
    <row r="75" spans="2:10" ht="14.4" x14ac:dyDescent="0.3">
      <c r="E75"/>
      <c r="F75"/>
      <c r="G75"/>
      <c r="H75"/>
      <c r="I75"/>
      <c r="J75"/>
    </row>
    <row r="76" spans="2:10" ht="14.4" x14ac:dyDescent="0.3">
      <c r="E76"/>
    </row>
    <row r="77" spans="2:10" ht="14.4" x14ac:dyDescent="0.3">
      <c r="E77"/>
    </row>
    <row r="78" spans="2:10" ht="14.4" x14ac:dyDescent="0.3">
      <c r="C78"/>
      <c r="D78"/>
      <c r="E78"/>
    </row>
    <row r="79" spans="2:10" ht="14.4" x14ac:dyDescent="0.3">
      <c r="C79"/>
      <c r="D79"/>
      <c r="E79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9"/>
  <sheetViews>
    <sheetView showGridLines="0" topLeftCell="A8" zoomScaleNormal="100" zoomScaleSheetLayoutView="100" workbookViewId="0">
      <selection activeCell="B25" sqref="B25:D25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>+C22+C49</f>
        <v>82040</v>
      </c>
      <c r="D19" s="25">
        <f>+D22+D49</f>
        <v>46113</v>
      </c>
      <c r="E19" s="25">
        <f>+E22+E49</f>
        <v>779431.85210999998</v>
      </c>
      <c r="F19" s="25">
        <f>+F22+F49</f>
        <v>0</v>
      </c>
      <c r="G19" s="25">
        <f>+G22+G49</f>
        <v>0</v>
      </c>
      <c r="H19" s="25">
        <f>+H22+H49</f>
        <v>0</v>
      </c>
      <c r="I19" s="25">
        <f>+I22+I49</f>
        <v>3.93</v>
      </c>
      <c r="J19" s="25">
        <f>SUM(E19:I19)</f>
        <v>779435.78211000003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>+C23+C40</f>
        <v>82040</v>
      </c>
      <c r="D22" s="34">
        <f>+D23+D40</f>
        <v>46113</v>
      </c>
      <c r="E22" s="34">
        <f>+E23+E40</f>
        <v>779431.85210999998</v>
      </c>
      <c r="F22" s="34">
        <f>+F23+F40</f>
        <v>0</v>
      </c>
      <c r="G22" s="34">
        <f>+G23+G40</f>
        <v>0</v>
      </c>
      <c r="H22" s="34">
        <f>+H23+H40</f>
        <v>0</v>
      </c>
      <c r="I22" s="34">
        <f>+I23+I40</f>
        <v>3.93</v>
      </c>
      <c r="J22" s="35">
        <f>+J23+J40</f>
        <v>779435.78211000003</v>
      </c>
      <c r="M22" s="19"/>
    </row>
    <row r="23" spans="2:16" ht="13.2" x14ac:dyDescent="0.25">
      <c r="B23" s="62" t="s">
        <v>9</v>
      </c>
      <c r="C23" s="63">
        <f>C24+C28+C34+C36+C32+C26+C38</f>
        <v>82040</v>
      </c>
      <c r="D23" s="63">
        <f>D24+D28+D34+D36+D32+D26+D38</f>
        <v>46113</v>
      </c>
      <c r="E23" s="63">
        <f>E24+E28+E34+E36+E32+E26+E38</f>
        <v>779431.85210999998</v>
      </c>
      <c r="F23" s="63">
        <f t="shared" ref="F23:I23" si="0">F24+F28+F34+F36+F32+F26+F38</f>
        <v>0</v>
      </c>
      <c r="G23" s="63">
        <f t="shared" si="0"/>
        <v>0</v>
      </c>
      <c r="H23" s="63">
        <f t="shared" si="0"/>
        <v>0</v>
      </c>
      <c r="I23" s="63">
        <f t="shared" si="0"/>
        <v>3.93</v>
      </c>
      <c r="J23" s="64">
        <f t="shared" ref="J23:J45" si="1">SUM(E23:I23)</f>
        <v>779435.78211000003</v>
      </c>
      <c r="M23" s="19"/>
    </row>
    <row r="24" spans="2:16" ht="13.2" x14ac:dyDescent="0.2">
      <c r="B24" s="10" t="s">
        <v>10</v>
      </c>
      <c r="C24" s="36">
        <f t="shared" ref="C24:I24" si="2">C25</f>
        <v>18</v>
      </c>
      <c r="D24" s="36">
        <f t="shared" si="2"/>
        <v>14</v>
      </c>
      <c r="E24" s="36">
        <f t="shared" si="2"/>
        <v>294.58999999999997</v>
      </c>
      <c r="F24" s="36">
        <f t="shared" si="2"/>
        <v>0</v>
      </c>
      <c r="G24" s="36">
        <f t="shared" si="2"/>
        <v>0</v>
      </c>
      <c r="H24" s="36">
        <f t="shared" si="2"/>
        <v>0</v>
      </c>
      <c r="I24" s="36">
        <f t="shared" si="2"/>
        <v>0</v>
      </c>
      <c r="J24" s="36">
        <f t="shared" si="1"/>
        <v>294.58999999999997</v>
      </c>
      <c r="M24" s="19"/>
    </row>
    <row r="25" spans="2:16" s="11" customFormat="1" ht="12" x14ac:dyDescent="0.2">
      <c r="B25" s="37" t="s">
        <v>11</v>
      </c>
      <c r="C25" s="12">
        <v>18</v>
      </c>
      <c r="D25" s="12">
        <v>14</v>
      </c>
      <c r="E25" s="12">
        <v>294.58999999999997</v>
      </c>
      <c r="F25" s="38"/>
      <c r="G25" s="39">
        <v>0</v>
      </c>
      <c r="H25" s="38">
        <v>0</v>
      </c>
      <c r="I25" s="38">
        <v>0</v>
      </c>
      <c r="J25" s="36">
        <f t="shared" si="1"/>
        <v>294.58999999999997</v>
      </c>
      <c r="P25" s="40"/>
    </row>
    <row r="26" spans="2:16" s="11" customFormat="1" ht="13.2" x14ac:dyDescent="0.2">
      <c r="B26" s="10" t="s">
        <v>12</v>
      </c>
      <c r="C26" s="36">
        <f t="shared" ref="C26:D26" si="3">C27</f>
        <v>0</v>
      </c>
      <c r="D26" s="36">
        <f t="shared" si="3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1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1"/>
        <v>0</v>
      </c>
    </row>
    <row r="28" spans="2:16" ht="13.2" x14ac:dyDescent="0.2">
      <c r="B28" s="10" t="s">
        <v>14</v>
      </c>
      <c r="C28" s="42">
        <f t="shared" ref="C28:I28" si="4">SUM(C29:C31)</f>
        <v>69260</v>
      </c>
      <c r="D28" s="42">
        <f t="shared" si="4"/>
        <v>38818</v>
      </c>
      <c r="E28" s="42">
        <f t="shared" si="4"/>
        <v>632918.52300000004</v>
      </c>
      <c r="F28" s="42">
        <f t="shared" si="4"/>
        <v>0</v>
      </c>
      <c r="G28" s="42">
        <f t="shared" si="4"/>
        <v>0</v>
      </c>
      <c r="H28" s="42">
        <f t="shared" si="4"/>
        <v>0</v>
      </c>
      <c r="I28" s="42">
        <f t="shared" si="4"/>
        <v>3.93</v>
      </c>
      <c r="J28" s="36">
        <f t="shared" si="1"/>
        <v>632922.4530000001</v>
      </c>
    </row>
    <row r="29" spans="2:16" s="11" customFormat="1" ht="12" x14ac:dyDescent="0.2">
      <c r="B29" s="43" t="s">
        <v>15</v>
      </c>
      <c r="C29" s="12">
        <v>34532</v>
      </c>
      <c r="D29" s="12">
        <v>19088</v>
      </c>
      <c r="E29" s="12">
        <v>218348.31</v>
      </c>
      <c r="F29" s="38">
        <v>0</v>
      </c>
      <c r="G29" s="39">
        <v>0</v>
      </c>
      <c r="H29" s="38">
        <v>0</v>
      </c>
      <c r="I29" s="38">
        <v>3.93</v>
      </c>
      <c r="J29" s="36">
        <f t="shared" si="1"/>
        <v>218352.24</v>
      </c>
      <c r="P29" s="40"/>
    </row>
    <row r="30" spans="2:16" s="11" customFormat="1" ht="12" x14ac:dyDescent="0.2">
      <c r="B30" s="43" t="s">
        <v>16</v>
      </c>
      <c r="C30" s="12">
        <v>34728</v>
      </c>
      <c r="D30" s="12">
        <v>19730</v>
      </c>
      <c r="E30" s="12">
        <v>414570.21299999999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1"/>
        <v>414570.21299999999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1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5">C33</f>
        <v>0</v>
      </c>
      <c r="D32" s="36">
        <f t="shared" si="5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1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1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6">C35</f>
        <v>0</v>
      </c>
      <c r="D34" s="36">
        <f t="shared" si="6"/>
        <v>0</v>
      </c>
      <c r="E34" s="36">
        <f t="shared" si="6"/>
        <v>0</v>
      </c>
      <c r="F34" s="36">
        <f t="shared" si="6"/>
        <v>0</v>
      </c>
      <c r="G34" s="36">
        <f t="shared" si="6"/>
        <v>0</v>
      </c>
      <c r="H34" s="36">
        <f t="shared" si="6"/>
        <v>0</v>
      </c>
      <c r="I34" s="36">
        <f t="shared" si="6"/>
        <v>0</v>
      </c>
      <c r="J34" s="36">
        <f t="shared" si="1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1"/>
        <v>0</v>
      </c>
      <c r="P35" s="40"/>
    </row>
    <row r="36" spans="1:18" s="11" customFormat="1" ht="13.2" x14ac:dyDescent="0.2">
      <c r="B36" s="10" t="s">
        <v>22</v>
      </c>
      <c r="C36" s="36">
        <f t="shared" ref="C36:D38" si="7">C37</f>
        <v>0</v>
      </c>
      <c r="D36" s="36">
        <f t="shared" si="7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1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1"/>
        <v>0</v>
      </c>
      <c r="P37" s="40"/>
    </row>
    <row r="38" spans="1:18" s="11" customFormat="1" ht="13.2" x14ac:dyDescent="0.2">
      <c r="B38" s="10" t="s">
        <v>58</v>
      </c>
      <c r="C38" s="36">
        <f t="shared" si="7"/>
        <v>12762</v>
      </c>
      <c r="D38" s="36">
        <f t="shared" si="7"/>
        <v>7281</v>
      </c>
      <c r="E38" s="36">
        <f>E39</f>
        <v>146218.73910999999</v>
      </c>
      <c r="F38" s="36">
        <f>F39</f>
        <v>0</v>
      </c>
      <c r="G38" s="36">
        <f>G39</f>
        <v>0</v>
      </c>
      <c r="H38" s="36">
        <f>H39</f>
        <v>0</v>
      </c>
      <c r="I38" s="36">
        <f>I39</f>
        <v>0</v>
      </c>
      <c r="J38" s="36">
        <f t="shared" ref="J38:J39" si="8">SUM(E38:I38)</f>
        <v>146218.73910999999</v>
      </c>
      <c r="P38" s="40"/>
    </row>
    <row r="39" spans="1:18" s="11" customFormat="1" ht="12" x14ac:dyDescent="0.2">
      <c r="B39" s="43" t="s">
        <v>59</v>
      </c>
      <c r="C39" s="12">
        <v>12762</v>
      </c>
      <c r="D39" s="12">
        <v>7281</v>
      </c>
      <c r="E39" s="12">
        <v>146218.73910999999</v>
      </c>
      <c r="F39" s="38">
        <v>0</v>
      </c>
      <c r="G39" s="39">
        <v>0</v>
      </c>
      <c r="H39" s="38">
        <v>0</v>
      </c>
      <c r="I39" s="38">
        <v>0</v>
      </c>
      <c r="J39" s="36">
        <f t="shared" si="8"/>
        <v>146218.73910999999</v>
      </c>
      <c r="P39" s="40"/>
    </row>
    <row r="40" spans="1:18" ht="13.2" x14ac:dyDescent="0.25">
      <c r="B40" s="62" t="s">
        <v>24</v>
      </c>
      <c r="C40" s="63">
        <f>C41+C43+C46</f>
        <v>0</v>
      </c>
      <c r="D40" s="63">
        <f>D41+D43+D46</f>
        <v>0</v>
      </c>
      <c r="E40" s="63">
        <f>E41+E43+E46</f>
        <v>0</v>
      </c>
      <c r="F40" s="63">
        <f>F41+F43+F46</f>
        <v>0</v>
      </c>
      <c r="G40" s="63">
        <f t="shared" ref="G40:I40" si="9">G41+G43+G46</f>
        <v>0</v>
      </c>
      <c r="H40" s="63">
        <f t="shared" si="9"/>
        <v>0</v>
      </c>
      <c r="I40" s="63">
        <f t="shared" si="9"/>
        <v>0</v>
      </c>
      <c r="J40" s="63">
        <f>SUM(E40:I40)</f>
        <v>0</v>
      </c>
      <c r="Q40" s="11"/>
      <c r="R40" s="11"/>
    </row>
    <row r="41" spans="1:18" ht="13.2" x14ac:dyDescent="0.2">
      <c r="B41" s="10" t="s">
        <v>25</v>
      </c>
      <c r="C41" s="36">
        <f t="shared" ref="C41:D41" si="10">C42</f>
        <v>0</v>
      </c>
      <c r="D41" s="36">
        <f t="shared" si="10"/>
        <v>0</v>
      </c>
      <c r="E41" s="36">
        <f>E42</f>
        <v>0</v>
      </c>
      <c r="F41" s="36">
        <f>F42</f>
        <v>0</v>
      </c>
      <c r="G41" s="36">
        <f>G42</f>
        <v>0</v>
      </c>
      <c r="H41" s="36">
        <f>H42</f>
        <v>0</v>
      </c>
      <c r="I41" s="36">
        <f>I42</f>
        <v>0</v>
      </c>
      <c r="J41" s="36">
        <f t="shared" si="1"/>
        <v>0</v>
      </c>
      <c r="Q41" s="11"/>
      <c r="R41" s="11"/>
    </row>
    <row r="42" spans="1:18" s="11" customFormat="1" ht="12" x14ac:dyDescent="0.2">
      <c r="B42" s="43" t="s">
        <v>26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1"/>
        <v>0</v>
      </c>
      <c r="P42" s="40"/>
    </row>
    <row r="43" spans="1:18" s="11" customFormat="1" ht="13.2" x14ac:dyDescent="0.2">
      <c r="B43" s="10" t="s">
        <v>27</v>
      </c>
      <c r="C43" s="42">
        <f t="shared" ref="C43:I43" si="11">SUM(C44:C45)</f>
        <v>0</v>
      </c>
      <c r="D43" s="42">
        <f t="shared" si="11"/>
        <v>0</v>
      </c>
      <c r="E43" s="42">
        <f t="shared" si="11"/>
        <v>0</v>
      </c>
      <c r="F43" s="42">
        <f t="shared" si="11"/>
        <v>0</v>
      </c>
      <c r="G43" s="42">
        <f t="shared" si="11"/>
        <v>0</v>
      </c>
      <c r="H43" s="42">
        <f t="shared" si="11"/>
        <v>0</v>
      </c>
      <c r="I43" s="42">
        <f t="shared" si="11"/>
        <v>0</v>
      </c>
      <c r="J43" s="36">
        <f t="shared" si="1"/>
        <v>0</v>
      </c>
      <c r="P43" s="40"/>
    </row>
    <row r="44" spans="1:18" s="11" customFormat="1" ht="12" x14ac:dyDescent="0.2">
      <c r="B44" s="43" t="s">
        <v>28</v>
      </c>
      <c r="C44" s="12">
        <v>0</v>
      </c>
      <c r="D44" s="12">
        <v>0</v>
      </c>
      <c r="E44" s="12">
        <v>0</v>
      </c>
      <c r="F44" s="38">
        <v>0</v>
      </c>
      <c r="G44" s="39">
        <v>0</v>
      </c>
      <c r="H44" s="38">
        <v>0</v>
      </c>
      <c r="I44" s="38">
        <v>0</v>
      </c>
      <c r="J44" s="36">
        <f t="shared" si="1"/>
        <v>0</v>
      </c>
      <c r="P44" s="40"/>
    </row>
    <row r="45" spans="1:18" s="11" customFormat="1" ht="12" x14ac:dyDescent="0.2">
      <c r="B45" s="43" t="s">
        <v>29</v>
      </c>
      <c r="C45" s="12">
        <v>0</v>
      </c>
      <c r="D45" s="12">
        <v>0</v>
      </c>
      <c r="E45" s="12">
        <v>0</v>
      </c>
      <c r="F45" s="38">
        <v>0</v>
      </c>
      <c r="G45" s="39">
        <v>0</v>
      </c>
      <c r="H45" s="38">
        <v>0</v>
      </c>
      <c r="I45" s="38">
        <v>0</v>
      </c>
      <c r="J45" s="36">
        <f t="shared" si="1"/>
        <v>0</v>
      </c>
      <c r="P45" s="40"/>
    </row>
    <row r="46" spans="1:18" s="11" customFormat="1" ht="13.2" x14ac:dyDescent="0.2">
      <c r="B46" s="10" t="s">
        <v>30</v>
      </c>
      <c r="C46" s="36">
        <f t="shared" ref="C46:D46" si="12">C47</f>
        <v>0</v>
      </c>
      <c r="D46" s="36">
        <f t="shared" si="12"/>
        <v>0</v>
      </c>
      <c r="E46" s="36">
        <f>E47</f>
        <v>0</v>
      </c>
      <c r="F46" s="36">
        <f>F47</f>
        <v>0</v>
      </c>
      <c r="G46" s="36">
        <f>G47</f>
        <v>0</v>
      </c>
      <c r="H46" s="36">
        <f>H47</f>
        <v>0</v>
      </c>
      <c r="I46" s="36">
        <f>I47</f>
        <v>0</v>
      </c>
      <c r="J46" s="36">
        <f>SUM(E46:I46)</f>
        <v>0</v>
      </c>
      <c r="P46" s="40"/>
    </row>
    <row r="47" spans="1:18" s="11" customFormat="1" ht="12.6" thickBot="1" x14ac:dyDescent="0.25">
      <c r="B47" s="45" t="s">
        <v>41</v>
      </c>
      <c r="C47" s="12">
        <v>0</v>
      </c>
      <c r="D47" s="12">
        <v>0</v>
      </c>
      <c r="E47" s="12">
        <v>0</v>
      </c>
      <c r="F47" s="46">
        <v>0</v>
      </c>
      <c r="G47" s="47">
        <v>0</v>
      </c>
      <c r="H47" s="39">
        <v>0</v>
      </c>
      <c r="I47" s="46">
        <v>0</v>
      </c>
      <c r="J47" s="48">
        <f>SUM(E47:I47)</f>
        <v>0</v>
      </c>
      <c r="P47" s="40"/>
    </row>
    <row r="48" spans="1:18" ht="14.4" thickBot="1" x14ac:dyDescent="0.25">
      <c r="B48" s="29" t="s">
        <v>31</v>
      </c>
      <c r="C48" s="49"/>
      <c r="D48" s="49"/>
      <c r="E48" s="49"/>
      <c r="F48" s="49"/>
      <c r="G48" s="49"/>
      <c r="H48" s="14"/>
      <c r="I48" s="9"/>
      <c r="J48" s="65"/>
      <c r="M48" s="19"/>
      <c r="O48" s="11"/>
    </row>
    <row r="49" spans="2:16" ht="13.2" x14ac:dyDescent="0.2">
      <c r="B49" s="33" t="s">
        <v>8</v>
      </c>
      <c r="C49" s="51">
        <f t="shared" ref="C49:I49" si="13">C50+C59</f>
        <v>0</v>
      </c>
      <c r="D49" s="51">
        <f t="shared" si="13"/>
        <v>0</v>
      </c>
      <c r="E49" s="51">
        <f t="shared" si="13"/>
        <v>0</v>
      </c>
      <c r="F49" s="51">
        <f t="shared" si="13"/>
        <v>0</v>
      </c>
      <c r="G49" s="51">
        <f t="shared" si="13"/>
        <v>0</v>
      </c>
      <c r="H49" s="51">
        <f t="shared" si="13"/>
        <v>0</v>
      </c>
      <c r="I49" s="35">
        <f t="shared" si="13"/>
        <v>0</v>
      </c>
      <c r="J49" s="51">
        <f>SUM(E49:I49)</f>
        <v>0</v>
      </c>
    </row>
    <row r="50" spans="2:16" ht="13.2" x14ac:dyDescent="0.25">
      <c r="B50" s="62" t="s">
        <v>9</v>
      </c>
      <c r="C50" s="60">
        <f>C51+C53+C55+C57</f>
        <v>0</v>
      </c>
      <c r="D50" s="60">
        <f t="shared" ref="D50:J50" si="14">D51+D53+D55+D57</f>
        <v>0</v>
      </c>
      <c r="E50" s="60">
        <f t="shared" si="14"/>
        <v>0</v>
      </c>
      <c r="F50" s="60">
        <f t="shared" si="14"/>
        <v>0</v>
      </c>
      <c r="G50" s="60">
        <f t="shared" si="14"/>
        <v>0</v>
      </c>
      <c r="H50" s="60">
        <f t="shared" si="14"/>
        <v>0</v>
      </c>
      <c r="I50" s="60">
        <f t="shared" si="14"/>
        <v>0</v>
      </c>
      <c r="J50" s="60">
        <f t="shared" si="14"/>
        <v>0</v>
      </c>
    </row>
    <row r="51" spans="2:16" ht="13.2" x14ac:dyDescent="0.2">
      <c r="B51" s="10" t="s">
        <v>42</v>
      </c>
      <c r="C51" s="42">
        <f>+C52</f>
        <v>0</v>
      </c>
      <c r="D51" s="42">
        <f t="shared" ref="D51:I51" si="15">+D52</f>
        <v>0</v>
      </c>
      <c r="E51" s="42">
        <f t="shared" si="15"/>
        <v>0</v>
      </c>
      <c r="F51" s="42">
        <f t="shared" si="15"/>
        <v>0</v>
      </c>
      <c r="G51" s="42">
        <f t="shared" si="15"/>
        <v>0</v>
      </c>
      <c r="H51" s="42">
        <f t="shared" si="15"/>
        <v>0</v>
      </c>
      <c r="I51" s="42">
        <f t="shared" si="15"/>
        <v>0</v>
      </c>
      <c r="J51" s="51">
        <f>SUM(E51:I51)</f>
        <v>0</v>
      </c>
    </row>
    <row r="52" spans="2:16" ht="12" x14ac:dyDescent="0.2">
      <c r="B52" s="43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51">
        <f t="shared" ref="J52:J54" si="16">SUM(E52:I52)</f>
        <v>0</v>
      </c>
    </row>
    <row r="53" spans="2:16" s="11" customFormat="1" ht="13.2" x14ac:dyDescent="0.2">
      <c r="B53" s="10" t="s">
        <v>32</v>
      </c>
      <c r="C53" s="36">
        <f t="shared" ref="C53:D53" si="17">C54</f>
        <v>0</v>
      </c>
      <c r="D53" s="36">
        <f t="shared" si="17"/>
        <v>0</v>
      </c>
      <c r="E53" s="36">
        <f>E54</f>
        <v>0</v>
      </c>
      <c r="F53" s="36">
        <f t="shared" ref="F53:I53" si="18">F54</f>
        <v>0</v>
      </c>
      <c r="G53" s="36">
        <f t="shared" si="18"/>
        <v>0</v>
      </c>
      <c r="H53" s="36">
        <f t="shared" si="18"/>
        <v>0</v>
      </c>
      <c r="I53" s="36">
        <f t="shared" si="18"/>
        <v>0</v>
      </c>
      <c r="J53" s="51">
        <f t="shared" si="16"/>
        <v>0</v>
      </c>
      <c r="P53" s="40"/>
    </row>
    <row r="54" spans="2:16" s="40" customFormat="1" ht="12" x14ac:dyDescent="0.2">
      <c r="B54" s="41" t="s">
        <v>33</v>
      </c>
      <c r="C54" s="12">
        <v>0</v>
      </c>
      <c r="D54" s="12">
        <v>0</v>
      </c>
      <c r="E54" s="12">
        <v>0</v>
      </c>
      <c r="F54" s="38">
        <v>0</v>
      </c>
      <c r="G54" s="39">
        <v>0</v>
      </c>
      <c r="H54" s="38">
        <v>0</v>
      </c>
      <c r="I54" s="38">
        <v>0</v>
      </c>
      <c r="J54" s="51">
        <f t="shared" si="16"/>
        <v>0</v>
      </c>
    </row>
    <row r="55" spans="2:16" s="40" customFormat="1" ht="13.2" x14ac:dyDescent="0.2">
      <c r="B55" s="10" t="s">
        <v>44</v>
      </c>
      <c r="C55" s="36">
        <f>+C56</f>
        <v>0</v>
      </c>
      <c r="D55" s="36">
        <f t="shared" ref="D55:I55" si="19">+D56</f>
        <v>0</v>
      </c>
      <c r="E55" s="36">
        <f t="shared" si="19"/>
        <v>0</v>
      </c>
      <c r="F55" s="36">
        <f t="shared" si="19"/>
        <v>0</v>
      </c>
      <c r="G55" s="36">
        <f t="shared" si="19"/>
        <v>0</v>
      </c>
      <c r="H55" s="36">
        <f t="shared" si="19"/>
        <v>0</v>
      </c>
      <c r="I55" s="36">
        <f t="shared" si="19"/>
        <v>0</v>
      </c>
      <c r="J55" s="51">
        <f>SUM(E55:I55)</f>
        <v>0</v>
      </c>
    </row>
    <row r="56" spans="2:16" s="40" customFormat="1" ht="12" x14ac:dyDescent="0.2">
      <c r="B56" s="43" t="s">
        <v>45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s="40" customFormat="1" ht="13.2" x14ac:dyDescent="0.2">
      <c r="B57" s="10" t="s">
        <v>46</v>
      </c>
      <c r="C57" s="36">
        <f t="shared" ref="C57:I57" si="20">C58</f>
        <v>0</v>
      </c>
      <c r="D57" s="36">
        <f t="shared" si="20"/>
        <v>0</v>
      </c>
      <c r="E57" s="36">
        <f t="shared" si="20"/>
        <v>0</v>
      </c>
      <c r="F57" s="36">
        <f t="shared" si="20"/>
        <v>0</v>
      </c>
      <c r="G57" s="36">
        <f t="shared" si="20"/>
        <v>0</v>
      </c>
      <c r="H57" s="36">
        <f t="shared" si="20"/>
        <v>0</v>
      </c>
      <c r="I57" s="36">
        <f t="shared" si="20"/>
        <v>0</v>
      </c>
      <c r="J57" s="51">
        <f>SUM(E57:I57)</f>
        <v>0</v>
      </c>
    </row>
    <row r="58" spans="2:16" s="40" customFormat="1" ht="12" x14ac:dyDescent="0.2">
      <c r="B58" s="43" t="s">
        <v>47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51">
        <f>SUM(E58:I58)</f>
        <v>0</v>
      </c>
    </row>
    <row r="59" spans="2:16" ht="13.2" x14ac:dyDescent="0.25">
      <c r="B59" s="62" t="s">
        <v>24</v>
      </c>
      <c r="C59" s="57">
        <f>+C60</f>
        <v>0</v>
      </c>
      <c r="D59" s="57">
        <f>+D60</f>
        <v>0</v>
      </c>
      <c r="E59" s="57">
        <f t="shared" ref="E59:I60" si="21">+E60</f>
        <v>0</v>
      </c>
      <c r="F59" s="57">
        <f t="shared" si="21"/>
        <v>0</v>
      </c>
      <c r="G59" s="57">
        <f t="shared" si="21"/>
        <v>0</v>
      </c>
      <c r="H59" s="57">
        <f t="shared" si="21"/>
        <v>0</v>
      </c>
      <c r="I59" s="57">
        <f t="shared" si="21"/>
        <v>0</v>
      </c>
      <c r="J59" s="57">
        <f>SUM(E59:I59)</f>
        <v>0</v>
      </c>
    </row>
    <row r="60" spans="2:16" ht="13.2" x14ac:dyDescent="0.2">
      <c r="B60" s="10" t="s">
        <v>34</v>
      </c>
      <c r="C60" s="36">
        <f>+C61</f>
        <v>0</v>
      </c>
      <c r="D60" s="36">
        <f>+D61</f>
        <v>0</v>
      </c>
      <c r="E60" s="36">
        <f t="shared" si="21"/>
        <v>0</v>
      </c>
      <c r="F60" s="36">
        <f t="shared" si="21"/>
        <v>0</v>
      </c>
      <c r="G60" s="36">
        <f t="shared" si="21"/>
        <v>0</v>
      </c>
      <c r="H60" s="36">
        <f t="shared" si="21"/>
        <v>0</v>
      </c>
      <c r="I60" s="36">
        <f t="shared" si="21"/>
        <v>0</v>
      </c>
      <c r="J60" s="36">
        <f t="shared" ref="J60:J61" si="22">SUM(E60:I60)</f>
        <v>0</v>
      </c>
    </row>
    <row r="61" spans="2:16" s="11" customFormat="1" ht="12.6" thickBot="1" x14ac:dyDescent="0.25">
      <c r="B61" s="45" t="s">
        <v>35</v>
      </c>
      <c r="C61" s="13">
        <v>0</v>
      </c>
      <c r="D61" s="16">
        <v>0</v>
      </c>
      <c r="E61" s="16">
        <v>0</v>
      </c>
      <c r="F61" s="46">
        <v>0</v>
      </c>
      <c r="G61" s="46">
        <v>0</v>
      </c>
      <c r="H61" s="46">
        <v>0</v>
      </c>
      <c r="I61" s="46">
        <v>0</v>
      </c>
      <c r="J61" s="48">
        <f t="shared" si="22"/>
        <v>0</v>
      </c>
      <c r="P61" s="40"/>
    </row>
    <row r="62" spans="2:16" ht="12" x14ac:dyDescent="0.25">
      <c r="B62" s="17" t="s">
        <v>36</v>
      </c>
      <c r="C62" s="3"/>
      <c r="D62" s="18"/>
      <c r="E62" s="18"/>
      <c r="F62" s="3"/>
      <c r="G62" s="3"/>
    </row>
    <row r="63" spans="2:16" x14ac:dyDescent="0.2">
      <c r="B63" s="1" t="s">
        <v>37</v>
      </c>
      <c r="C63" s="3"/>
      <c r="D63" s="3"/>
      <c r="E63" s="3"/>
      <c r="F63" s="3"/>
      <c r="G63" s="3"/>
    </row>
    <row r="64" spans="2:16" x14ac:dyDescent="0.2">
      <c r="B64" s="1" t="s">
        <v>38</v>
      </c>
      <c r="C64" s="1"/>
      <c r="D64" s="1"/>
      <c r="E64" s="3"/>
      <c r="F64" s="19"/>
      <c r="G64" s="19"/>
      <c r="I64" s="52"/>
      <c r="J64" s="52"/>
    </row>
    <row r="65" spans="2:10" x14ac:dyDescent="0.2">
      <c r="B65" s="1" t="s">
        <v>57</v>
      </c>
      <c r="C65" s="20"/>
      <c r="D65" s="20"/>
      <c r="E65" s="20"/>
      <c r="F65" s="3"/>
      <c r="G65" s="53"/>
      <c r="I65" s="52"/>
      <c r="J65" s="54"/>
    </row>
    <row r="72" spans="2:10" ht="14.4" x14ac:dyDescent="0.3">
      <c r="C72"/>
      <c r="D72"/>
      <c r="E72"/>
    </row>
    <row r="73" spans="2:10" ht="14.4" x14ac:dyDescent="0.3">
      <c r="C73"/>
      <c r="D73"/>
      <c r="E73"/>
    </row>
    <row r="74" spans="2:10" ht="14.4" x14ac:dyDescent="0.3">
      <c r="C74"/>
      <c r="D74"/>
      <c r="E74"/>
    </row>
    <row r="75" spans="2:10" ht="14.4" x14ac:dyDescent="0.3">
      <c r="E75"/>
      <c r="F75"/>
      <c r="G75"/>
      <c r="H75"/>
      <c r="I75"/>
      <c r="J75"/>
    </row>
    <row r="76" spans="2:10" ht="14.4" x14ac:dyDescent="0.3">
      <c r="E76"/>
    </row>
    <row r="77" spans="2:10" ht="14.4" x14ac:dyDescent="0.3">
      <c r="E77"/>
    </row>
    <row r="78" spans="2:10" ht="14.4" x14ac:dyDescent="0.3">
      <c r="C78"/>
      <c r="D78"/>
      <c r="E78"/>
    </row>
    <row r="79" spans="2:10" ht="14.4" x14ac:dyDescent="0.3">
      <c r="C79"/>
      <c r="D79"/>
      <c r="E79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9"/>
  <sheetViews>
    <sheetView showGridLines="0" topLeftCell="A9" zoomScale="70" zoomScaleNormal="7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+C22+C49</f>
        <v>15409</v>
      </c>
      <c r="D19" s="25">
        <f t="shared" si="0"/>
        <v>7973</v>
      </c>
      <c r="E19" s="25">
        <f t="shared" si="0"/>
        <v>53064.896000000001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53064.896000000001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+C23+C40</f>
        <v>15409</v>
      </c>
      <c r="D22" s="34">
        <f t="shared" si="1"/>
        <v>7973</v>
      </c>
      <c r="E22" s="34">
        <f t="shared" si="1"/>
        <v>53064.896000000001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53064.896000000001</v>
      </c>
      <c r="M22" s="19"/>
    </row>
    <row r="23" spans="2:16" ht="13.2" x14ac:dyDescent="0.25">
      <c r="B23" s="62" t="s">
        <v>9</v>
      </c>
      <c r="C23" s="63">
        <f>C24+C28+C34+C36+C32+C26+C38</f>
        <v>15409</v>
      </c>
      <c r="D23" s="63">
        <f t="shared" ref="D23:I23" si="2">D24+D28+D34+D36+D32+D26+D38</f>
        <v>7973</v>
      </c>
      <c r="E23" s="63">
        <f t="shared" si="2"/>
        <v>53064.896000000001</v>
      </c>
      <c r="F23" s="63">
        <f t="shared" si="2"/>
        <v>0</v>
      </c>
      <c r="G23" s="63">
        <f t="shared" si="2"/>
        <v>0</v>
      </c>
      <c r="H23" s="63">
        <f t="shared" si="2"/>
        <v>0</v>
      </c>
      <c r="I23" s="63">
        <f t="shared" si="2"/>
        <v>0</v>
      </c>
      <c r="J23" s="64">
        <f t="shared" ref="J23:J45" si="3">SUM(E23:I23)</f>
        <v>53064.896000000001</v>
      </c>
      <c r="M23" s="19"/>
    </row>
    <row r="24" spans="2:16" ht="13.2" x14ac:dyDescent="0.2">
      <c r="B24" s="10" t="s">
        <v>10</v>
      </c>
      <c r="C24" s="36">
        <f t="shared" ref="C24:I24" si="4">C25</f>
        <v>697</v>
      </c>
      <c r="D24" s="36">
        <f t="shared" si="4"/>
        <v>358</v>
      </c>
      <c r="E24" s="36">
        <f t="shared" si="4"/>
        <v>3827.0560000000005</v>
      </c>
      <c r="F24" s="36">
        <f t="shared" si="4"/>
        <v>0</v>
      </c>
      <c r="G24" s="36">
        <f t="shared" si="4"/>
        <v>0</v>
      </c>
      <c r="H24" s="36">
        <f t="shared" si="4"/>
        <v>0</v>
      </c>
      <c r="I24" s="36">
        <f t="shared" si="4"/>
        <v>0</v>
      </c>
      <c r="J24" s="36">
        <f t="shared" si="3"/>
        <v>3827.0560000000005</v>
      </c>
      <c r="M24" s="19"/>
    </row>
    <row r="25" spans="2:16" s="11" customFormat="1" ht="12" x14ac:dyDescent="0.2">
      <c r="B25" s="37" t="s">
        <v>11</v>
      </c>
      <c r="C25" s="12">
        <v>697</v>
      </c>
      <c r="D25" s="12">
        <v>358</v>
      </c>
      <c r="E25" s="12">
        <v>3827.0560000000005</v>
      </c>
      <c r="F25" s="38">
        <v>0</v>
      </c>
      <c r="G25" s="39">
        <v>0</v>
      </c>
      <c r="H25" s="38">
        <v>0</v>
      </c>
      <c r="I25" s="38">
        <v>0</v>
      </c>
      <c r="J25" s="36">
        <f t="shared" si="3"/>
        <v>3827.0560000000005</v>
      </c>
      <c r="P25" s="40"/>
    </row>
    <row r="26" spans="2:16" s="11" customFormat="1" ht="13.2" x14ac:dyDescent="0.2">
      <c r="B26" s="10" t="s">
        <v>12</v>
      </c>
      <c r="C26" s="36">
        <f t="shared" ref="C26:D26" si="5">C27</f>
        <v>1</v>
      </c>
      <c r="D26" s="36">
        <f t="shared" si="5"/>
        <v>1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3"/>
        <v>0</v>
      </c>
      <c r="P26" s="40"/>
    </row>
    <row r="27" spans="2:16" s="40" customFormat="1" ht="12" x14ac:dyDescent="0.2">
      <c r="B27" s="41" t="s">
        <v>40</v>
      </c>
      <c r="C27" s="12">
        <v>1</v>
      </c>
      <c r="D27" s="12">
        <v>1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3"/>
        <v>0</v>
      </c>
    </row>
    <row r="28" spans="2:16" ht="13.2" x14ac:dyDescent="0.2">
      <c r="B28" s="10" t="s">
        <v>14</v>
      </c>
      <c r="C28" s="42">
        <f t="shared" ref="C28:I28" si="6">SUM(C29:C31)</f>
        <v>13750</v>
      </c>
      <c r="D28" s="42">
        <f t="shared" si="6"/>
        <v>7128</v>
      </c>
      <c r="E28" s="42">
        <f t="shared" si="6"/>
        <v>46314.823000000004</v>
      </c>
      <c r="F28" s="42">
        <f t="shared" si="6"/>
        <v>0</v>
      </c>
      <c r="G28" s="42">
        <f t="shared" si="6"/>
        <v>0</v>
      </c>
      <c r="H28" s="42">
        <f t="shared" si="6"/>
        <v>0</v>
      </c>
      <c r="I28" s="42">
        <f t="shared" si="6"/>
        <v>0</v>
      </c>
      <c r="J28" s="36">
        <f t="shared" si="3"/>
        <v>46314.823000000004</v>
      </c>
    </row>
    <row r="29" spans="2:16" s="11" customFormat="1" ht="12" x14ac:dyDescent="0.2">
      <c r="B29" s="43" t="s">
        <v>15</v>
      </c>
      <c r="C29" s="12">
        <v>5096</v>
      </c>
      <c r="D29" s="12">
        <v>2614</v>
      </c>
      <c r="E29" s="12">
        <v>21550.34</v>
      </c>
      <c r="F29" s="38"/>
      <c r="G29" s="39">
        <v>0</v>
      </c>
      <c r="H29" s="38">
        <v>0</v>
      </c>
      <c r="I29" s="38"/>
      <c r="J29" s="36">
        <f t="shared" si="3"/>
        <v>21550.34</v>
      </c>
      <c r="P29" s="40"/>
    </row>
    <row r="30" spans="2:16" s="11" customFormat="1" ht="12" x14ac:dyDescent="0.2">
      <c r="B30" s="43" t="s">
        <v>16</v>
      </c>
      <c r="C30" s="12">
        <v>8654</v>
      </c>
      <c r="D30" s="12">
        <v>4514</v>
      </c>
      <c r="E30" s="12">
        <v>24764.483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3"/>
        <v>24764.483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3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7">C33</f>
        <v>40</v>
      </c>
      <c r="D32" s="36">
        <f t="shared" si="7"/>
        <v>20</v>
      </c>
      <c r="E32" s="36">
        <f>E33</f>
        <v>187.077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3"/>
        <v>187.077</v>
      </c>
      <c r="P32" s="40"/>
    </row>
    <row r="33" spans="1:18" s="11" customFormat="1" ht="12" x14ac:dyDescent="0.2">
      <c r="A33" s="40"/>
      <c r="B33" s="43" t="s">
        <v>19</v>
      </c>
      <c r="C33" s="12">
        <v>40</v>
      </c>
      <c r="D33" s="12">
        <v>20</v>
      </c>
      <c r="E33" s="12">
        <v>187.077</v>
      </c>
      <c r="F33" s="38">
        <v>0</v>
      </c>
      <c r="G33" s="39">
        <v>0</v>
      </c>
      <c r="H33" s="38">
        <v>0</v>
      </c>
      <c r="I33" s="38">
        <v>0</v>
      </c>
      <c r="J33" s="36">
        <f t="shared" si="3"/>
        <v>187.077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8">C35</f>
        <v>54</v>
      </c>
      <c r="D34" s="36">
        <f t="shared" si="8"/>
        <v>28</v>
      </c>
      <c r="E34" s="36">
        <f t="shared" si="8"/>
        <v>3.9</v>
      </c>
      <c r="F34" s="36">
        <f t="shared" si="8"/>
        <v>0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3"/>
        <v>3.9</v>
      </c>
      <c r="P34" s="40"/>
    </row>
    <row r="35" spans="1:18" s="11" customFormat="1" ht="12" x14ac:dyDescent="0.2">
      <c r="B35" s="41" t="s">
        <v>21</v>
      </c>
      <c r="C35" s="12">
        <v>54</v>
      </c>
      <c r="D35" s="12">
        <v>28</v>
      </c>
      <c r="E35" s="12">
        <v>3.9</v>
      </c>
      <c r="F35" s="38">
        <v>0</v>
      </c>
      <c r="G35" s="39">
        <v>0</v>
      </c>
      <c r="H35" s="38">
        <v>0</v>
      </c>
      <c r="I35" s="38">
        <v>0</v>
      </c>
      <c r="J35" s="36">
        <f t="shared" si="3"/>
        <v>3.9</v>
      </c>
      <c r="P35" s="40"/>
    </row>
    <row r="36" spans="1:18" s="11" customFormat="1" ht="13.2" x14ac:dyDescent="0.2">
      <c r="B36" s="10" t="s">
        <v>22</v>
      </c>
      <c r="C36" s="36">
        <f t="shared" ref="C36:D38" si="9">C37</f>
        <v>0</v>
      </c>
      <c r="D36" s="36">
        <f t="shared" si="9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3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3"/>
        <v>0</v>
      </c>
      <c r="P37" s="40"/>
    </row>
    <row r="38" spans="1:18" s="11" customFormat="1" ht="13.2" x14ac:dyDescent="0.2">
      <c r="B38" s="10" t="s">
        <v>58</v>
      </c>
      <c r="C38" s="36">
        <f t="shared" si="9"/>
        <v>867</v>
      </c>
      <c r="D38" s="36">
        <f t="shared" si="9"/>
        <v>438</v>
      </c>
      <c r="E38" s="36">
        <f>E39</f>
        <v>2732.04</v>
      </c>
      <c r="F38" s="36">
        <f>F39</f>
        <v>0</v>
      </c>
      <c r="G38" s="36">
        <f>G39</f>
        <v>0</v>
      </c>
      <c r="H38" s="36">
        <f>H39</f>
        <v>0</v>
      </c>
      <c r="I38" s="36">
        <f>I39</f>
        <v>0</v>
      </c>
      <c r="J38" s="36">
        <f t="shared" ref="J38:J39" si="10">SUM(E38:I38)</f>
        <v>2732.04</v>
      </c>
      <c r="P38" s="40"/>
    </row>
    <row r="39" spans="1:18" s="11" customFormat="1" ht="12" x14ac:dyDescent="0.2">
      <c r="B39" s="43" t="s">
        <v>59</v>
      </c>
      <c r="C39" s="12">
        <v>867</v>
      </c>
      <c r="D39" s="12">
        <v>438</v>
      </c>
      <c r="E39" s="12">
        <v>2732.04</v>
      </c>
      <c r="F39" s="38">
        <v>0</v>
      </c>
      <c r="G39" s="39">
        <v>0</v>
      </c>
      <c r="H39" s="38">
        <v>0</v>
      </c>
      <c r="I39" s="38">
        <v>0</v>
      </c>
      <c r="J39" s="36">
        <f t="shared" si="10"/>
        <v>2732.04</v>
      </c>
      <c r="P39" s="40"/>
    </row>
    <row r="40" spans="1:18" ht="13.2" x14ac:dyDescent="0.25">
      <c r="B40" s="62" t="s">
        <v>24</v>
      </c>
      <c r="C40" s="63">
        <f>C41+C43+C46</f>
        <v>0</v>
      </c>
      <c r="D40" s="63">
        <f>D41+D43+D46</f>
        <v>0</v>
      </c>
      <c r="E40" s="63">
        <f>E41+E43+E46</f>
        <v>0</v>
      </c>
      <c r="F40" s="63">
        <f>F41+F43+F46</f>
        <v>0</v>
      </c>
      <c r="G40" s="63">
        <f t="shared" ref="G40:I40" si="11">G41+G43+G46</f>
        <v>0</v>
      </c>
      <c r="H40" s="63">
        <f t="shared" si="11"/>
        <v>0</v>
      </c>
      <c r="I40" s="63">
        <f t="shared" si="11"/>
        <v>0</v>
      </c>
      <c r="J40" s="63">
        <f>SUM(E40:I40)</f>
        <v>0</v>
      </c>
      <c r="Q40" s="11"/>
      <c r="R40" s="11"/>
    </row>
    <row r="41" spans="1:18" ht="13.2" x14ac:dyDescent="0.2">
      <c r="B41" s="10" t="s">
        <v>25</v>
      </c>
      <c r="C41" s="36">
        <f t="shared" ref="C41:D41" si="12">C42</f>
        <v>0</v>
      </c>
      <c r="D41" s="36">
        <f t="shared" si="12"/>
        <v>0</v>
      </c>
      <c r="E41" s="36">
        <f>E42</f>
        <v>0</v>
      </c>
      <c r="F41" s="36">
        <f>F42</f>
        <v>0</v>
      </c>
      <c r="G41" s="36">
        <f>G42</f>
        <v>0</v>
      </c>
      <c r="H41" s="36">
        <f>H42</f>
        <v>0</v>
      </c>
      <c r="I41" s="36">
        <f>I42</f>
        <v>0</v>
      </c>
      <c r="J41" s="36">
        <f t="shared" si="3"/>
        <v>0</v>
      </c>
      <c r="Q41" s="11"/>
      <c r="R41" s="11"/>
    </row>
    <row r="42" spans="1:18" s="11" customFormat="1" ht="12" x14ac:dyDescent="0.2">
      <c r="B42" s="43" t="s">
        <v>26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3"/>
        <v>0</v>
      </c>
      <c r="P42" s="40"/>
    </row>
    <row r="43" spans="1:18" s="11" customFormat="1" ht="13.2" x14ac:dyDescent="0.2">
      <c r="B43" s="10" t="s">
        <v>27</v>
      </c>
      <c r="C43" s="42">
        <f t="shared" ref="C43:I43" si="13">SUM(C44:C45)</f>
        <v>0</v>
      </c>
      <c r="D43" s="42">
        <f t="shared" si="13"/>
        <v>0</v>
      </c>
      <c r="E43" s="42">
        <f t="shared" si="13"/>
        <v>0</v>
      </c>
      <c r="F43" s="42">
        <f t="shared" si="13"/>
        <v>0</v>
      </c>
      <c r="G43" s="42">
        <f t="shared" si="13"/>
        <v>0</v>
      </c>
      <c r="H43" s="42">
        <f t="shared" si="13"/>
        <v>0</v>
      </c>
      <c r="I43" s="42">
        <f t="shared" si="13"/>
        <v>0</v>
      </c>
      <c r="J43" s="36">
        <f t="shared" si="3"/>
        <v>0</v>
      </c>
      <c r="P43" s="40"/>
    </row>
    <row r="44" spans="1:18" s="11" customFormat="1" ht="12" x14ac:dyDescent="0.2">
      <c r="B44" s="43" t="s">
        <v>28</v>
      </c>
      <c r="C44" s="12">
        <v>0</v>
      </c>
      <c r="D44" s="12">
        <v>0</v>
      </c>
      <c r="E44" s="12">
        <v>0</v>
      </c>
      <c r="F44" s="38">
        <v>0</v>
      </c>
      <c r="G44" s="39">
        <v>0</v>
      </c>
      <c r="H44" s="38">
        <v>0</v>
      </c>
      <c r="I44" s="38">
        <v>0</v>
      </c>
      <c r="J44" s="36">
        <f t="shared" si="3"/>
        <v>0</v>
      </c>
      <c r="P44" s="40"/>
    </row>
    <row r="45" spans="1:18" s="11" customFormat="1" ht="12" x14ac:dyDescent="0.2">
      <c r="B45" s="43" t="s">
        <v>29</v>
      </c>
      <c r="C45" s="12">
        <v>0</v>
      </c>
      <c r="D45" s="12">
        <v>0</v>
      </c>
      <c r="E45" s="12">
        <v>0</v>
      </c>
      <c r="F45" s="38">
        <v>0</v>
      </c>
      <c r="G45" s="39">
        <v>0</v>
      </c>
      <c r="H45" s="38">
        <v>0</v>
      </c>
      <c r="I45" s="38">
        <v>0</v>
      </c>
      <c r="J45" s="36">
        <f t="shared" si="3"/>
        <v>0</v>
      </c>
      <c r="P45" s="40"/>
    </row>
    <row r="46" spans="1:18" s="11" customFormat="1" ht="13.2" x14ac:dyDescent="0.2">
      <c r="B46" s="10" t="s">
        <v>30</v>
      </c>
      <c r="C46" s="36">
        <f t="shared" ref="C46:D46" si="14">C47</f>
        <v>0</v>
      </c>
      <c r="D46" s="36">
        <f t="shared" si="14"/>
        <v>0</v>
      </c>
      <c r="E46" s="36">
        <f>E47</f>
        <v>0</v>
      </c>
      <c r="F46" s="36">
        <f>F47</f>
        <v>0</v>
      </c>
      <c r="G46" s="36">
        <f>G47</f>
        <v>0</v>
      </c>
      <c r="H46" s="36">
        <f>H47</f>
        <v>0</v>
      </c>
      <c r="I46" s="36">
        <f>I47</f>
        <v>0</v>
      </c>
      <c r="J46" s="36">
        <f>SUM(E46:I46)</f>
        <v>0</v>
      </c>
      <c r="P46" s="40"/>
    </row>
    <row r="47" spans="1:18" s="11" customFormat="1" ht="12.6" thickBot="1" x14ac:dyDescent="0.25">
      <c r="B47" s="45" t="s">
        <v>41</v>
      </c>
      <c r="C47" s="12">
        <v>0</v>
      </c>
      <c r="D47" s="12">
        <v>0</v>
      </c>
      <c r="E47" s="12">
        <v>0</v>
      </c>
      <c r="F47" s="46">
        <v>0</v>
      </c>
      <c r="G47" s="47">
        <v>0</v>
      </c>
      <c r="H47" s="39">
        <v>0</v>
      </c>
      <c r="I47" s="46">
        <v>0</v>
      </c>
      <c r="J47" s="48">
        <f>SUM(E47:I47)</f>
        <v>0</v>
      </c>
      <c r="P47" s="40"/>
    </row>
    <row r="48" spans="1:18" ht="14.4" thickBot="1" x14ac:dyDescent="0.25">
      <c r="B48" s="29" t="s">
        <v>31</v>
      </c>
      <c r="C48" s="49"/>
      <c r="D48" s="49"/>
      <c r="E48" s="49"/>
      <c r="F48" s="49"/>
      <c r="G48" s="49"/>
      <c r="H48" s="14"/>
      <c r="I48" s="9"/>
      <c r="J48" s="50"/>
      <c r="M48" s="19"/>
      <c r="O48" s="11"/>
    </row>
    <row r="49" spans="2:16" ht="13.2" x14ac:dyDescent="0.2">
      <c r="B49" s="33" t="s">
        <v>8</v>
      </c>
      <c r="C49" s="51">
        <f t="shared" ref="C49:I49" si="15">C50+C59</f>
        <v>0</v>
      </c>
      <c r="D49" s="51">
        <f t="shared" si="15"/>
        <v>0</v>
      </c>
      <c r="E49" s="51">
        <f t="shared" si="15"/>
        <v>0</v>
      </c>
      <c r="F49" s="51">
        <f t="shared" si="15"/>
        <v>0</v>
      </c>
      <c r="G49" s="51">
        <f t="shared" si="15"/>
        <v>0</v>
      </c>
      <c r="H49" s="51">
        <f t="shared" si="15"/>
        <v>0</v>
      </c>
      <c r="I49" s="35">
        <f t="shared" si="15"/>
        <v>0</v>
      </c>
      <c r="J49" s="51">
        <f>SUM(E49:I49)</f>
        <v>0</v>
      </c>
    </row>
    <row r="50" spans="2:16" ht="13.2" x14ac:dyDescent="0.25">
      <c r="B50" s="62" t="s">
        <v>9</v>
      </c>
      <c r="C50" s="60">
        <f>C51+C53+C55+C57</f>
        <v>0</v>
      </c>
      <c r="D50" s="60">
        <f t="shared" ref="D50:J50" si="16">D51+D53+D55+D57</f>
        <v>0</v>
      </c>
      <c r="E50" s="60">
        <f t="shared" si="16"/>
        <v>0</v>
      </c>
      <c r="F50" s="60">
        <f t="shared" si="16"/>
        <v>0</v>
      </c>
      <c r="G50" s="60">
        <f t="shared" si="16"/>
        <v>0</v>
      </c>
      <c r="H50" s="60">
        <f t="shared" si="16"/>
        <v>0</v>
      </c>
      <c r="I50" s="60">
        <f t="shared" si="16"/>
        <v>0</v>
      </c>
      <c r="J50" s="60">
        <f t="shared" si="16"/>
        <v>0</v>
      </c>
    </row>
    <row r="51" spans="2:16" ht="13.2" x14ac:dyDescent="0.2">
      <c r="B51" s="10" t="s">
        <v>42</v>
      </c>
      <c r="C51" s="42">
        <f>+C52</f>
        <v>0</v>
      </c>
      <c r="D51" s="42">
        <f t="shared" ref="D51:I51" si="17">+D52</f>
        <v>0</v>
      </c>
      <c r="E51" s="42">
        <f t="shared" si="17"/>
        <v>0</v>
      </c>
      <c r="F51" s="42">
        <f t="shared" si="17"/>
        <v>0</v>
      </c>
      <c r="G51" s="42">
        <f t="shared" si="17"/>
        <v>0</v>
      </c>
      <c r="H51" s="42">
        <f t="shared" si="17"/>
        <v>0</v>
      </c>
      <c r="I51" s="42">
        <f t="shared" si="17"/>
        <v>0</v>
      </c>
      <c r="J51" s="51">
        <f>SUM(E51:I51)</f>
        <v>0</v>
      </c>
    </row>
    <row r="52" spans="2:16" ht="12" x14ac:dyDescent="0.2">
      <c r="B52" s="43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51">
        <f t="shared" ref="J52:J54" si="18">SUM(E52:I52)</f>
        <v>0</v>
      </c>
    </row>
    <row r="53" spans="2:16" s="11" customFormat="1" ht="13.2" x14ac:dyDescent="0.2">
      <c r="B53" s="10" t="s">
        <v>32</v>
      </c>
      <c r="C53" s="36">
        <f t="shared" ref="C53:D53" si="19">C54</f>
        <v>0</v>
      </c>
      <c r="D53" s="36">
        <f t="shared" si="19"/>
        <v>0</v>
      </c>
      <c r="E53" s="36">
        <f>E54</f>
        <v>0</v>
      </c>
      <c r="F53" s="36">
        <f t="shared" ref="F53:I53" si="20">F54</f>
        <v>0</v>
      </c>
      <c r="G53" s="36">
        <f t="shared" si="20"/>
        <v>0</v>
      </c>
      <c r="H53" s="36">
        <f t="shared" si="20"/>
        <v>0</v>
      </c>
      <c r="I53" s="36">
        <f t="shared" si="20"/>
        <v>0</v>
      </c>
      <c r="J53" s="51">
        <f t="shared" si="18"/>
        <v>0</v>
      </c>
      <c r="P53" s="40"/>
    </row>
    <row r="54" spans="2:16" s="40" customFormat="1" ht="12" x14ac:dyDescent="0.2">
      <c r="B54" s="41" t="s">
        <v>33</v>
      </c>
      <c r="C54" s="12">
        <v>0</v>
      </c>
      <c r="D54" s="12">
        <v>0</v>
      </c>
      <c r="E54" s="12">
        <v>0</v>
      </c>
      <c r="F54" s="38">
        <v>0</v>
      </c>
      <c r="G54" s="39">
        <v>0</v>
      </c>
      <c r="H54" s="38">
        <v>0</v>
      </c>
      <c r="I54" s="38">
        <v>0</v>
      </c>
      <c r="J54" s="51">
        <f t="shared" si="18"/>
        <v>0</v>
      </c>
    </row>
    <row r="55" spans="2:16" s="40" customFormat="1" ht="13.2" x14ac:dyDescent="0.2">
      <c r="B55" s="10" t="s">
        <v>44</v>
      </c>
      <c r="C55" s="36">
        <f>+C56</f>
        <v>0</v>
      </c>
      <c r="D55" s="36">
        <f t="shared" ref="D55:I55" si="21">+D56</f>
        <v>0</v>
      </c>
      <c r="E55" s="36">
        <f t="shared" si="21"/>
        <v>0</v>
      </c>
      <c r="F55" s="36">
        <f t="shared" si="21"/>
        <v>0</v>
      </c>
      <c r="G55" s="36">
        <f t="shared" si="21"/>
        <v>0</v>
      </c>
      <c r="H55" s="36">
        <f t="shared" si="21"/>
        <v>0</v>
      </c>
      <c r="I55" s="36">
        <f t="shared" si="21"/>
        <v>0</v>
      </c>
      <c r="J55" s="51">
        <f>SUM(E55:I55)</f>
        <v>0</v>
      </c>
    </row>
    <row r="56" spans="2:16" s="40" customFormat="1" ht="12" x14ac:dyDescent="0.2">
      <c r="B56" s="43" t="s">
        <v>45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s="40" customFormat="1" ht="13.2" x14ac:dyDescent="0.2">
      <c r="B57" s="10" t="s">
        <v>46</v>
      </c>
      <c r="C57" s="36">
        <f t="shared" ref="C57:I57" si="22">C58</f>
        <v>0</v>
      </c>
      <c r="D57" s="36">
        <f t="shared" si="22"/>
        <v>0</v>
      </c>
      <c r="E57" s="36">
        <f t="shared" si="22"/>
        <v>0</v>
      </c>
      <c r="F57" s="36">
        <f t="shared" si="22"/>
        <v>0</v>
      </c>
      <c r="G57" s="36">
        <f t="shared" si="22"/>
        <v>0</v>
      </c>
      <c r="H57" s="36">
        <f t="shared" si="22"/>
        <v>0</v>
      </c>
      <c r="I57" s="36">
        <f t="shared" si="22"/>
        <v>0</v>
      </c>
      <c r="J57" s="51">
        <f>SUM(E57:I57)</f>
        <v>0</v>
      </c>
    </row>
    <row r="58" spans="2:16" s="40" customFormat="1" ht="12" x14ac:dyDescent="0.2">
      <c r="B58" s="43" t="s">
        <v>47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51">
        <f>SUM(E58:I58)</f>
        <v>0</v>
      </c>
    </row>
    <row r="59" spans="2:16" ht="13.2" x14ac:dyDescent="0.25">
      <c r="B59" s="62" t="s">
        <v>24</v>
      </c>
      <c r="C59" s="57">
        <f>+C60</f>
        <v>0</v>
      </c>
      <c r="D59" s="57">
        <f>+D60</f>
        <v>0</v>
      </c>
      <c r="E59" s="57">
        <f t="shared" ref="E59:I60" si="23">+E60</f>
        <v>0</v>
      </c>
      <c r="F59" s="57">
        <f t="shared" si="23"/>
        <v>0</v>
      </c>
      <c r="G59" s="57">
        <f t="shared" si="23"/>
        <v>0</v>
      </c>
      <c r="H59" s="57">
        <f t="shared" si="23"/>
        <v>0</v>
      </c>
      <c r="I59" s="57">
        <f t="shared" si="23"/>
        <v>0</v>
      </c>
      <c r="J59" s="57">
        <f>SUM(E59:I59)</f>
        <v>0</v>
      </c>
    </row>
    <row r="60" spans="2:16" ht="13.2" x14ac:dyDescent="0.2">
      <c r="B60" s="10" t="s">
        <v>34</v>
      </c>
      <c r="C60" s="36">
        <f>+C61</f>
        <v>0</v>
      </c>
      <c r="D60" s="36">
        <f>+D61</f>
        <v>0</v>
      </c>
      <c r="E60" s="36">
        <f t="shared" si="23"/>
        <v>0</v>
      </c>
      <c r="F60" s="36">
        <f t="shared" si="23"/>
        <v>0</v>
      </c>
      <c r="G60" s="36">
        <f t="shared" si="23"/>
        <v>0</v>
      </c>
      <c r="H60" s="36">
        <f t="shared" si="23"/>
        <v>0</v>
      </c>
      <c r="I60" s="36">
        <f t="shared" si="23"/>
        <v>0</v>
      </c>
      <c r="J60" s="36">
        <f t="shared" ref="J60:J61" si="24">SUM(E60:I60)</f>
        <v>0</v>
      </c>
    </row>
    <row r="61" spans="2:16" s="11" customFormat="1" ht="12.6" thickBot="1" x14ac:dyDescent="0.25">
      <c r="B61" s="45" t="s">
        <v>35</v>
      </c>
      <c r="C61" s="13">
        <v>0</v>
      </c>
      <c r="D61" s="16">
        <v>0</v>
      </c>
      <c r="E61" s="16">
        <v>0</v>
      </c>
      <c r="F61" s="46">
        <v>0</v>
      </c>
      <c r="G61" s="46">
        <v>0</v>
      </c>
      <c r="H61" s="46">
        <v>0</v>
      </c>
      <c r="I61" s="46">
        <v>0</v>
      </c>
      <c r="J61" s="48">
        <f t="shared" si="24"/>
        <v>0</v>
      </c>
      <c r="P61" s="40"/>
    </row>
    <row r="62" spans="2:16" ht="12" x14ac:dyDescent="0.25">
      <c r="B62" s="17" t="s">
        <v>36</v>
      </c>
      <c r="C62" s="3"/>
      <c r="D62" s="18"/>
      <c r="E62" s="18"/>
      <c r="F62" s="3"/>
      <c r="G62" s="3"/>
    </row>
    <row r="63" spans="2:16" x14ac:dyDescent="0.2">
      <c r="B63" s="1" t="s">
        <v>37</v>
      </c>
      <c r="C63" s="3"/>
      <c r="D63" s="3"/>
      <c r="E63" s="3"/>
      <c r="F63" s="3"/>
      <c r="G63" s="3"/>
    </row>
    <row r="64" spans="2:16" x14ac:dyDescent="0.2">
      <c r="B64" s="1" t="s">
        <v>38</v>
      </c>
      <c r="C64" s="1"/>
      <c r="D64" s="1"/>
      <c r="E64" s="3"/>
      <c r="F64" s="19"/>
      <c r="G64" s="19"/>
      <c r="I64" s="52"/>
      <c r="J64" s="52"/>
    </row>
    <row r="65" spans="2:10" x14ac:dyDescent="0.2">
      <c r="B65" s="1" t="s">
        <v>57</v>
      </c>
      <c r="C65" s="20"/>
      <c r="D65" s="20"/>
      <c r="E65" s="20"/>
      <c r="F65" s="3"/>
      <c r="G65" s="53"/>
      <c r="I65" s="52"/>
      <c r="J65" s="54"/>
    </row>
    <row r="72" spans="2:10" ht="14.4" x14ac:dyDescent="0.3">
      <c r="C72"/>
      <c r="D72"/>
      <c r="E72"/>
    </row>
    <row r="73" spans="2:10" ht="14.4" x14ac:dyDescent="0.3">
      <c r="C73"/>
      <c r="D73"/>
      <c r="E73"/>
    </row>
    <row r="74" spans="2:10" ht="14.4" x14ac:dyDescent="0.3">
      <c r="C74"/>
      <c r="D74"/>
      <c r="E74"/>
    </row>
    <row r="75" spans="2:10" ht="14.4" x14ac:dyDescent="0.3">
      <c r="E75"/>
      <c r="F75"/>
      <c r="G75"/>
      <c r="H75"/>
      <c r="I75"/>
      <c r="J75"/>
    </row>
    <row r="76" spans="2:10" ht="14.4" x14ac:dyDescent="0.3">
      <c r="E76"/>
    </row>
    <row r="77" spans="2:10" ht="14.4" x14ac:dyDescent="0.3">
      <c r="E77"/>
    </row>
    <row r="78" spans="2:10" ht="14.4" x14ac:dyDescent="0.3">
      <c r="C78"/>
      <c r="D78"/>
      <c r="E78"/>
    </row>
    <row r="79" spans="2:10" ht="14.4" x14ac:dyDescent="0.3">
      <c r="C79"/>
      <c r="D79"/>
      <c r="E79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9"/>
  <sheetViews>
    <sheetView showGridLines="0" topLeftCell="A33" zoomScale="90" zoomScaleNormal="90" zoomScaleSheetLayoutView="100" workbookViewId="0">
      <selection activeCell="D19" sqref="D19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52</v>
      </c>
    </row>
    <row r="16" spans="2:10" ht="18.75" customHeight="1" x14ac:dyDescent="0.2">
      <c r="B16" s="74"/>
      <c r="C16" s="70" t="s">
        <v>49</v>
      </c>
      <c r="D16" s="70" t="s">
        <v>50</v>
      </c>
      <c r="E16" s="70" t="s">
        <v>51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+C22+C49</f>
        <v>9195</v>
      </c>
      <c r="D19" s="25">
        <f t="shared" si="0"/>
        <v>4840</v>
      </c>
      <c r="E19" s="25">
        <f t="shared" si="0"/>
        <v>7989.47</v>
      </c>
      <c r="F19" s="25">
        <f t="shared" si="0"/>
        <v>60147.818999999996</v>
      </c>
      <c r="G19" s="25">
        <f t="shared" si="0"/>
        <v>185.05</v>
      </c>
      <c r="H19" s="25">
        <f t="shared" si="0"/>
        <v>34449.07</v>
      </c>
      <c r="I19" s="25">
        <f t="shared" si="0"/>
        <v>409</v>
      </c>
      <c r="J19" s="25">
        <f>SUM(E19:I19)</f>
        <v>103180.40899999999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+C23+C40</f>
        <v>9195</v>
      </c>
      <c r="D22" s="34">
        <f t="shared" si="1"/>
        <v>4840</v>
      </c>
      <c r="E22" s="34">
        <f t="shared" si="1"/>
        <v>7989.47</v>
      </c>
      <c r="F22" s="34">
        <f t="shared" si="1"/>
        <v>60147.818999999996</v>
      </c>
      <c r="G22" s="34">
        <f t="shared" si="1"/>
        <v>0</v>
      </c>
      <c r="H22" s="34">
        <f t="shared" si="1"/>
        <v>34449.07</v>
      </c>
      <c r="I22" s="34">
        <f t="shared" si="1"/>
        <v>409</v>
      </c>
      <c r="J22" s="35">
        <f t="shared" si="1"/>
        <v>102995.359</v>
      </c>
      <c r="M22" s="19"/>
    </row>
    <row r="23" spans="2:16" ht="13.2" x14ac:dyDescent="0.25">
      <c r="B23" s="62" t="s">
        <v>9</v>
      </c>
      <c r="C23" s="63">
        <f>C24+C28+C34+C36+C32+C26+C38</f>
        <v>8193</v>
      </c>
      <c r="D23" s="63">
        <f t="shared" ref="D23:I23" si="2">D24+D28+D34+D36+D32+D26+D38</f>
        <v>4339</v>
      </c>
      <c r="E23" s="63">
        <f t="shared" si="2"/>
        <v>52.33</v>
      </c>
      <c r="F23" s="63">
        <f t="shared" si="2"/>
        <v>42187.388999999996</v>
      </c>
      <c r="G23" s="63">
        <f t="shared" si="2"/>
        <v>0</v>
      </c>
      <c r="H23" s="63">
        <f t="shared" si="2"/>
        <v>29465.100000000002</v>
      </c>
      <c r="I23" s="63">
        <f t="shared" si="2"/>
        <v>0</v>
      </c>
      <c r="J23" s="64">
        <f t="shared" ref="J23:J45" si="3">SUM(E23:I23)</f>
        <v>71704.819000000003</v>
      </c>
      <c r="M23" s="19"/>
    </row>
    <row r="24" spans="2:16" ht="13.2" x14ac:dyDescent="0.2">
      <c r="B24" s="10" t="s">
        <v>10</v>
      </c>
      <c r="C24" s="36">
        <f t="shared" ref="C24:I24" si="4">C25</f>
        <v>1787</v>
      </c>
      <c r="D24" s="36">
        <f t="shared" si="4"/>
        <v>1087</v>
      </c>
      <c r="E24" s="36">
        <f t="shared" si="4"/>
        <v>52.33</v>
      </c>
      <c r="F24" s="36">
        <f t="shared" si="4"/>
        <v>0</v>
      </c>
      <c r="G24" s="36">
        <f t="shared" si="4"/>
        <v>0</v>
      </c>
      <c r="H24" s="36">
        <f t="shared" si="4"/>
        <v>0</v>
      </c>
      <c r="I24" s="36">
        <f t="shared" si="4"/>
        <v>0</v>
      </c>
      <c r="J24" s="36">
        <f t="shared" si="3"/>
        <v>52.33</v>
      </c>
      <c r="M24" s="19"/>
    </row>
    <row r="25" spans="2:16" s="11" customFormat="1" ht="12" x14ac:dyDescent="0.2">
      <c r="B25" s="37" t="s">
        <v>11</v>
      </c>
      <c r="C25" s="12">
        <v>1787</v>
      </c>
      <c r="D25" s="12">
        <v>1087</v>
      </c>
      <c r="E25" s="12">
        <v>52.33</v>
      </c>
      <c r="F25" s="38"/>
      <c r="G25" s="39">
        <v>0</v>
      </c>
      <c r="H25" s="38">
        <v>0</v>
      </c>
      <c r="I25" s="38">
        <v>0</v>
      </c>
      <c r="J25" s="36">
        <f t="shared" si="3"/>
        <v>52.33</v>
      </c>
      <c r="P25" s="40"/>
    </row>
    <row r="26" spans="2:16" s="11" customFormat="1" ht="13.2" x14ac:dyDescent="0.2">
      <c r="B26" s="10" t="s">
        <v>12</v>
      </c>
      <c r="C26" s="36">
        <f t="shared" ref="C26:D26" si="5">C27</f>
        <v>0</v>
      </c>
      <c r="D26" s="36">
        <f t="shared" si="5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3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3"/>
        <v>0</v>
      </c>
    </row>
    <row r="28" spans="2:16" ht="13.2" x14ac:dyDescent="0.2">
      <c r="B28" s="10" t="s">
        <v>14</v>
      </c>
      <c r="C28" s="42">
        <f t="shared" ref="C28:I28" si="6">SUM(C29:C31)</f>
        <v>6196</v>
      </c>
      <c r="D28" s="42">
        <f t="shared" si="6"/>
        <v>3099</v>
      </c>
      <c r="E28" s="42">
        <f t="shared" si="6"/>
        <v>0</v>
      </c>
      <c r="F28" s="42">
        <f t="shared" si="6"/>
        <v>0</v>
      </c>
      <c r="G28" s="42">
        <f t="shared" si="6"/>
        <v>0</v>
      </c>
      <c r="H28" s="42">
        <f t="shared" si="6"/>
        <v>29465.100000000002</v>
      </c>
      <c r="I28" s="42">
        <f t="shared" si="6"/>
        <v>0</v>
      </c>
      <c r="J28" s="36">
        <f t="shared" si="3"/>
        <v>29465.100000000002</v>
      </c>
    </row>
    <row r="29" spans="2:16" s="11" customFormat="1" ht="12" x14ac:dyDescent="0.2">
      <c r="B29" s="43" t="s">
        <v>15</v>
      </c>
      <c r="C29" s="12">
        <v>6196</v>
      </c>
      <c r="D29" s="12">
        <v>3099</v>
      </c>
      <c r="E29" s="12">
        <v>0</v>
      </c>
      <c r="F29" s="38">
        <v>0</v>
      </c>
      <c r="G29" s="39">
        <v>0</v>
      </c>
      <c r="H29" s="38">
        <v>29465.100000000002</v>
      </c>
      <c r="I29" s="38">
        <v>0</v>
      </c>
      <c r="J29" s="36">
        <f t="shared" si="3"/>
        <v>29465.100000000002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3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3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7">C33</f>
        <v>0</v>
      </c>
      <c r="D32" s="36">
        <f t="shared" si="7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3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3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8">C35</f>
        <v>0</v>
      </c>
      <c r="D34" s="36">
        <f t="shared" si="8"/>
        <v>0</v>
      </c>
      <c r="E34" s="36">
        <f t="shared" si="8"/>
        <v>0</v>
      </c>
      <c r="F34" s="36">
        <f t="shared" si="8"/>
        <v>42187.388999999996</v>
      </c>
      <c r="G34" s="36">
        <f t="shared" si="8"/>
        <v>0</v>
      </c>
      <c r="H34" s="36">
        <f t="shared" si="8"/>
        <v>0</v>
      </c>
      <c r="I34" s="36">
        <f t="shared" si="8"/>
        <v>0</v>
      </c>
      <c r="J34" s="36">
        <f t="shared" si="3"/>
        <v>42187.388999999996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42187.388999999996</v>
      </c>
      <c r="G35" s="39"/>
      <c r="H35" s="38"/>
      <c r="I35" s="38">
        <v>0</v>
      </c>
      <c r="J35" s="36">
        <f t="shared" si="3"/>
        <v>42187.388999999996</v>
      </c>
      <c r="P35" s="40"/>
    </row>
    <row r="36" spans="1:18" s="11" customFormat="1" ht="13.2" x14ac:dyDescent="0.2">
      <c r="B36" s="10" t="s">
        <v>22</v>
      </c>
      <c r="C36" s="36">
        <f t="shared" ref="C36:D38" si="9">C37</f>
        <v>210</v>
      </c>
      <c r="D36" s="36">
        <f t="shared" si="9"/>
        <v>153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3"/>
        <v>0</v>
      </c>
      <c r="P36" s="40"/>
    </row>
    <row r="37" spans="1:18" s="11" customFormat="1" ht="12" x14ac:dyDescent="0.2">
      <c r="B37" s="43" t="s">
        <v>23</v>
      </c>
      <c r="C37" s="12">
        <v>210</v>
      </c>
      <c r="D37" s="12">
        <v>153</v>
      </c>
      <c r="E37" s="12">
        <v>0</v>
      </c>
      <c r="F37" s="38"/>
      <c r="G37" s="39">
        <v>0</v>
      </c>
      <c r="H37" s="38"/>
      <c r="I37" s="38">
        <v>0</v>
      </c>
      <c r="J37" s="36">
        <f t="shared" si="3"/>
        <v>0</v>
      </c>
      <c r="P37" s="40"/>
    </row>
    <row r="38" spans="1:18" s="11" customFormat="1" ht="13.2" x14ac:dyDescent="0.2">
      <c r="B38" s="10" t="s">
        <v>58</v>
      </c>
      <c r="C38" s="36">
        <f t="shared" si="9"/>
        <v>0</v>
      </c>
      <c r="D38" s="36">
        <f t="shared" si="9"/>
        <v>0</v>
      </c>
      <c r="E38" s="36">
        <f>E39</f>
        <v>0</v>
      </c>
      <c r="F38" s="36">
        <f>F39</f>
        <v>0</v>
      </c>
      <c r="G38" s="36">
        <f>G39</f>
        <v>0</v>
      </c>
      <c r="H38" s="36">
        <f>H39</f>
        <v>0</v>
      </c>
      <c r="I38" s="36">
        <f>I39</f>
        <v>0</v>
      </c>
      <c r="J38" s="36">
        <f t="shared" ref="J38:J39" si="10">SUM(E38:I38)</f>
        <v>0</v>
      </c>
      <c r="P38" s="40"/>
    </row>
    <row r="39" spans="1:18" s="11" customFormat="1" ht="12" x14ac:dyDescent="0.2">
      <c r="B39" s="43" t="s">
        <v>59</v>
      </c>
      <c r="C39" s="12"/>
      <c r="D39" s="12"/>
      <c r="E39" s="12">
        <v>0</v>
      </c>
      <c r="F39" s="38"/>
      <c r="G39" s="39">
        <v>0</v>
      </c>
      <c r="H39" s="38"/>
      <c r="I39" s="38">
        <v>0</v>
      </c>
      <c r="J39" s="36">
        <f t="shared" si="10"/>
        <v>0</v>
      </c>
      <c r="P39" s="40"/>
    </row>
    <row r="40" spans="1:18" ht="13.2" x14ac:dyDescent="0.25">
      <c r="B40" s="62" t="s">
        <v>24</v>
      </c>
      <c r="C40" s="63">
        <f>C41+C43+C46</f>
        <v>1002</v>
      </c>
      <c r="D40" s="63">
        <f>D41+D43+D46</f>
        <v>501</v>
      </c>
      <c r="E40" s="63">
        <f>E41+E43+E46</f>
        <v>7937.14</v>
      </c>
      <c r="F40" s="63">
        <f>F41+F43+F46</f>
        <v>17960.43</v>
      </c>
      <c r="G40" s="63">
        <f t="shared" ref="G40:I40" si="11">G41+G43+G46</f>
        <v>0</v>
      </c>
      <c r="H40" s="63">
        <f t="shared" si="11"/>
        <v>4983.97</v>
      </c>
      <c r="I40" s="63">
        <f t="shared" si="11"/>
        <v>409</v>
      </c>
      <c r="J40" s="63">
        <f>SUM(E40:I40)</f>
        <v>31290.54</v>
      </c>
      <c r="Q40" s="11"/>
      <c r="R40" s="11"/>
    </row>
    <row r="41" spans="1:18" ht="13.2" x14ac:dyDescent="0.2">
      <c r="B41" s="10" t="s">
        <v>25</v>
      </c>
      <c r="C41" s="36">
        <f t="shared" ref="C41:D41" si="12">C42</f>
        <v>0</v>
      </c>
      <c r="D41" s="36">
        <f t="shared" si="12"/>
        <v>0</v>
      </c>
      <c r="E41" s="36">
        <f>E42</f>
        <v>0</v>
      </c>
      <c r="F41" s="36">
        <f>F42</f>
        <v>9425</v>
      </c>
      <c r="G41" s="36">
        <f>G42</f>
        <v>0</v>
      </c>
      <c r="H41" s="36">
        <f>H42</f>
        <v>0</v>
      </c>
      <c r="I41" s="36">
        <f>I42</f>
        <v>0</v>
      </c>
      <c r="J41" s="36">
        <f t="shared" si="3"/>
        <v>9425</v>
      </c>
      <c r="Q41" s="11"/>
      <c r="R41" s="11"/>
    </row>
    <row r="42" spans="1:18" s="11" customFormat="1" ht="12" x14ac:dyDescent="0.2">
      <c r="B42" s="43" t="s">
        <v>26</v>
      </c>
      <c r="C42" s="12">
        <v>0</v>
      </c>
      <c r="D42" s="12">
        <v>0</v>
      </c>
      <c r="E42" s="12">
        <v>0</v>
      </c>
      <c r="F42" s="38">
        <v>9425</v>
      </c>
      <c r="G42" s="39">
        <v>0</v>
      </c>
      <c r="H42" s="38">
        <v>0</v>
      </c>
      <c r="I42" s="38"/>
      <c r="J42" s="36">
        <f t="shared" si="3"/>
        <v>9425</v>
      </c>
      <c r="P42" s="40"/>
    </row>
    <row r="43" spans="1:18" s="11" customFormat="1" ht="13.2" x14ac:dyDescent="0.2">
      <c r="B43" s="10" t="s">
        <v>27</v>
      </c>
      <c r="C43" s="42">
        <f t="shared" ref="C43:I43" si="13">SUM(C44:C45)</f>
        <v>36</v>
      </c>
      <c r="D43" s="42">
        <f t="shared" si="13"/>
        <v>18</v>
      </c>
      <c r="E43" s="42">
        <f t="shared" si="13"/>
        <v>293.14</v>
      </c>
      <c r="F43" s="42">
        <f t="shared" si="13"/>
        <v>7270.76</v>
      </c>
      <c r="G43" s="42">
        <f t="shared" si="13"/>
        <v>0</v>
      </c>
      <c r="H43" s="42">
        <f t="shared" si="13"/>
        <v>0</v>
      </c>
      <c r="I43" s="42">
        <f t="shared" si="13"/>
        <v>409</v>
      </c>
      <c r="J43" s="36">
        <f t="shared" si="3"/>
        <v>7972.9000000000005</v>
      </c>
      <c r="P43" s="40"/>
    </row>
    <row r="44" spans="1:18" s="11" customFormat="1" ht="12" x14ac:dyDescent="0.2">
      <c r="B44" s="43" t="s">
        <v>28</v>
      </c>
      <c r="C44" s="12">
        <v>0</v>
      </c>
      <c r="D44" s="12">
        <v>0</v>
      </c>
      <c r="E44" s="12">
        <v>0</v>
      </c>
      <c r="F44" s="38">
        <v>5264</v>
      </c>
      <c r="G44" s="39">
        <v>0</v>
      </c>
      <c r="H44" s="38">
        <v>0</v>
      </c>
      <c r="I44" s="38">
        <v>409</v>
      </c>
      <c r="J44" s="36">
        <f t="shared" si="3"/>
        <v>5673</v>
      </c>
      <c r="P44" s="40"/>
    </row>
    <row r="45" spans="1:18" s="11" customFormat="1" ht="12" x14ac:dyDescent="0.2">
      <c r="B45" s="43" t="s">
        <v>29</v>
      </c>
      <c r="C45" s="12">
        <v>36</v>
      </c>
      <c r="D45" s="12">
        <v>18</v>
      </c>
      <c r="E45" s="12">
        <v>293.14</v>
      </c>
      <c r="F45" s="38">
        <v>2006.7600000000004</v>
      </c>
      <c r="G45" s="39">
        <v>0</v>
      </c>
      <c r="H45" s="38">
        <v>0</v>
      </c>
      <c r="I45" s="38">
        <v>0</v>
      </c>
      <c r="J45" s="36">
        <f t="shared" si="3"/>
        <v>2299.9000000000005</v>
      </c>
      <c r="P45" s="40"/>
    </row>
    <row r="46" spans="1:18" s="11" customFormat="1" ht="13.2" x14ac:dyDescent="0.2">
      <c r="B46" s="10" t="s">
        <v>30</v>
      </c>
      <c r="C46" s="36">
        <f t="shared" ref="C46:D46" si="14">C47</f>
        <v>966</v>
      </c>
      <c r="D46" s="36">
        <f t="shared" si="14"/>
        <v>483</v>
      </c>
      <c r="E46" s="36">
        <f>E47</f>
        <v>7644</v>
      </c>
      <c r="F46" s="36">
        <f>F47</f>
        <v>1264.67</v>
      </c>
      <c r="G46" s="36">
        <f>G47</f>
        <v>0</v>
      </c>
      <c r="H46" s="36">
        <f>H47</f>
        <v>4983.97</v>
      </c>
      <c r="I46" s="36">
        <f>I47</f>
        <v>0</v>
      </c>
      <c r="J46" s="36">
        <f>SUM(E46:I46)</f>
        <v>13892.64</v>
      </c>
      <c r="P46" s="40"/>
    </row>
    <row r="47" spans="1:18" s="11" customFormat="1" ht="12.6" thickBot="1" x14ac:dyDescent="0.25">
      <c r="B47" s="45" t="s">
        <v>41</v>
      </c>
      <c r="C47" s="12">
        <v>966</v>
      </c>
      <c r="D47" s="12">
        <v>483</v>
      </c>
      <c r="E47" s="12">
        <v>7644</v>
      </c>
      <c r="F47" s="46">
        <v>1264.67</v>
      </c>
      <c r="G47" s="47">
        <v>0</v>
      </c>
      <c r="H47" s="39">
        <v>4983.97</v>
      </c>
      <c r="I47" s="46">
        <v>0</v>
      </c>
      <c r="J47" s="48">
        <f>SUM(E47:I47)</f>
        <v>13892.64</v>
      </c>
      <c r="P47" s="40"/>
    </row>
    <row r="48" spans="1:18" ht="14.4" thickBot="1" x14ac:dyDescent="0.25">
      <c r="B48" s="29" t="s">
        <v>31</v>
      </c>
      <c r="C48" s="49"/>
      <c r="D48" s="49"/>
      <c r="E48" s="49"/>
      <c r="F48" s="49"/>
      <c r="G48" s="49"/>
      <c r="H48" s="14"/>
      <c r="I48" s="9"/>
      <c r="J48" s="50"/>
      <c r="M48" s="19"/>
      <c r="O48" s="11"/>
    </row>
    <row r="49" spans="2:16" ht="13.2" x14ac:dyDescent="0.2">
      <c r="B49" s="33" t="s">
        <v>8</v>
      </c>
      <c r="C49" s="51">
        <f t="shared" ref="C49:I49" si="15">C50+C59</f>
        <v>0</v>
      </c>
      <c r="D49" s="51">
        <f t="shared" si="15"/>
        <v>0</v>
      </c>
      <c r="E49" s="51">
        <f t="shared" si="15"/>
        <v>0</v>
      </c>
      <c r="F49" s="51">
        <f t="shared" si="15"/>
        <v>0</v>
      </c>
      <c r="G49" s="51">
        <f t="shared" si="15"/>
        <v>185.05</v>
      </c>
      <c r="H49" s="51">
        <f t="shared" si="15"/>
        <v>0</v>
      </c>
      <c r="I49" s="35">
        <f t="shared" si="15"/>
        <v>0</v>
      </c>
      <c r="J49" s="51">
        <f>SUM(E49:I49)</f>
        <v>185.05</v>
      </c>
    </row>
    <row r="50" spans="2:16" ht="13.2" x14ac:dyDescent="0.25">
      <c r="B50" s="62" t="s">
        <v>9</v>
      </c>
      <c r="C50" s="60">
        <f>C51+C53+C55+C57</f>
        <v>0</v>
      </c>
      <c r="D50" s="60">
        <f t="shared" ref="D50:J50" si="16">D51+D53+D55+D57</f>
        <v>0</v>
      </c>
      <c r="E50" s="60">
        <f t="shared" si="16"/>
        <v>0</v>
      </c>
      <c r="F50" s="60">
        <f t="shared" si="16"/>
        <v>0</v>
      </c>
      <c r="G50" s="60">
        <f t="shared" si="16"/>
        <v>185.05</v>
      </c>
      <c r="H50" s="60">
        <f t="shared" si="16"/>
        <v>0</v>
      </c>
      <c r="I50" s="60">
        <f t="shared" si="16"/>
        <v>0</v>
      </c>
      <c r="J50" s="60">
        <f t="shared" si="16"/>
        <v>185.05</v>
      </c>
    </row>
    <row r="51" spans="2:16" ht="13.2" x14ac:dyDescent="0.2">
      <c r="B51" s="10" t="s">
        <v>42</v>
      </c>
      <c r="C51" s="42">
        <f>+C52</f>
        <v>0</v>
      </c>
      <c r="D51" s="42">
        <f t="shared" ref="D51:I51" si="17">+D52</f>
        <v>0</v>
      </c>
      <c r="E51" s="42">
        <f t="shared" si="17"/>
        <v>0</v>
      </c>
      <c r="F51" s="42">
        <f t="shared" si="17"/>
        <v>0</v>
      </c>
      <c r="G51" s="42">
        <f t="shared" si="17"/>
        <v>0</v>
      </c>
      <c r="H51" s="42">
        <f t="shared" si="17"/>
        <v>0</v>
      </c>
      <c r="I51" s="42">
        <f t="shared" si="17"/>
        <v>0</v>
      </c>
      <c r="J51" s="51">
        <f>SUM(E51:I51)</f>
        <v>0</v>
      </c>
    </row>
    <row r="52" spans="2:16" ht="12" x14ac:dyDescent="0.2">
      <c r="B52" s="43" t="s">
        <v>43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51">
        <f t="shared" ref="J52:J54" si="18">SUM(E52:I52)</f>
        <v>0</v>
      </c>
    </row>
    <row r="53" spans="2:16" s="11" customFormat="1" ht="13.2" x14ac:dyDescent="0.2">
      <c r="B53" s="10" t="s">
        <v>32</v>
      </c>
      <c r="C53" s="36">
        <f t="shared" ref="C53:D53" si="19">C54</f>
        <v>0</v>
      </c>
      <c r="D53" s="36">
        <f t="shared" si="19"/>
        <v>0</v>
      </c>
      <c r="E53" s="36">
        <f>E54</f>
        <v>0</v>
      </c>
      <c r="F53" s="36">
        <f t="shared" ref="F53:I53" si="20">F54</f>
        <v>0</v>
      </c>
      <c r="G53" s="36">
        <f t="shared" si="20"/>
        <v>185.05</v>
      </c>
      <c r="H53" s="36">
        <f t="shared" si="20"/>
        <v>0</v>
      </c>
      <c r="I53" s="36">
        <f t="shared" si="20"/>
        <v>0</v>
      </c>
      <c r="J53" s="51">
        <f t="shared" si="18"/>
        <v>185.05</v>
      </c>
      <c r="P53" s="40"/>
    </row>
    <row r="54" spans="2:16" s="40" customFormat="1" ht="12" x14ac:dyDescent="0.2">
      <c r="B54" s="41" t="s">
        <v>33</v>
      </c>
      <c r="C54" s="12">
        <v>0</v>
      </c>
      <c r="D54" s="12">
        <v>0</v>
      </c>
      <c r="E54" s="12">
        <v>0</v>
      </c>
      <c r="F54" s="38">
        <v>0</v>
      </c>
      <c r="G54" s="39">
        <v>185.05</v>
      </c>
      <c r="H54" s="38">
        <v>0</v>
      </c>
      <c r="I54" s="38">
        <v>0</v>
      </c>
      <c r="J54" s="51">
        <f t="shared" si="18"/>
        <v>185.05</v>
      </c>
    </row>
    <row r="55" spans="2:16" s="40" customFormat="1" ht="13.2" x14ac:dyDescent="0.2">
      <c r="B55" s="10" t="s">
        <v>44</v>
      </c>
      <c r="C55" s="36">
        <f>+C56</f>
        <v>0</v>
      </c>
      <c r="D55" s="36">
        <f t="shared" ref="D55:I55" si="21">+D56</f>
        <v>0</v>
      </c>
      <c r="E55" s="36">
        <f t="shared" si="21"/>
        <v>0</v>
      </c>
      <c r="F55" s="36">
        <f t="shared" si="21"/>
        <v>0</v>
      </c>
      <c r="G55" s="36">
        <f t="shared" si="21"/>
        <v>0</v>
      </c>
      <c r="H55" s="36">
        <f t="shared" si="21"/>
        <v>0</v>
      </c>
      <c r="I55" s="36">
        <f t="shared" si="21"/>
        <v>0</v>
      </c>
      <c r="J55" s="51">
        <f>SUM(E55:I55)</f>
        <v>0</v>
      </c>
    </row>
    <row r="56" spans="2:16" s="40" customFormat="1" ht="12" x14ac:dyDescent="0.2">
      <c r="B56" s="43" t="s">
        <v>45</v>
      </c>
      <c r="C56" s="12">
        <v>0</v>
      </c>
      <c r="D56" s="12">
        <v>0</v>
      </c>
      <c r="E56" s="12">
        <v>0</v>
      </c>
      <c r="F56" s="12"/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s="40" customFormat="1" ht="13.2" x14ac:dyDescent="0.2">
      <c r="B57" s="10" t="s">
        <v>46</v>
      </c>
      <c r="C57" s="36">
        <f t="shared" ref="C57:I57" si="22">C58</f>
        <v>0</v>
      </c>
      <c r="D57" s="36">
        <f t="shared" si="22"/>
        <v>0</v>
      </c>
      <c r="E57" s="36">
        <f t="shared" si="22"/>
        <v>0</v>
      </c>
      <c r="F57" s="36">
        <f t="shared" si="22"/>
        <v>0</v>
      </c>
      <c r="G57" s="36">
        <f t="shared" si="22"/>
        <v>0</v>
      </c>
      <c r="H57" s="36">
        <f t="shared" si="22"/>
        <v>0</v>
      </c>
      <c r="I57" s="36">
        <f t="shared" si="22"/>
        <v>0</v>
      </c>
      <c r="J57" s="51">
        <f>SUM(E57:I57)</f>
        <v>0</v>
      </c>
    </row>
    <row r="58" spans="2:16" s="40" customFormat="1" ht="12" x14ac:dyDescent="0.2">
      <c r="B58" s="43" t="s">
        <v>47</v>
      </c>
      <c r="C58" s="12">
        <v>0</v>
      </c>
      <c r="D58" s="12">
        <v>0</v>
      </c>
      <c r="E58" s="12">
        <v>0</v>
      </c>
      <c r="F58" s="12"/>
      <c r="G58" s="12">
        <v>0</v>
      </c>
      <c r="H58" s="12"/>
      <c r="I58" s="12">
        <v>0</v>
      </c>
      <c r="J58" s="51">
        <f>SUM(E58:I58)</f>
        <v>0</v>
      </c>
    </row>
    <row r="59" spans="2:16" ht="13.2" x14ac:dyDescent="0.25">
      <c r="B59" s="62" t="s">
        <v>24</v>
      </c>
      <c r="C59" s="57">
        <f>+C60</f>
        <v>0</v>
      </c>
      <c r="D59" s="57">
        <f>+D60</f>
        <v>0</v>
      </c>
      <c r="E59" s="57">
        <f t="shared" ref="E59:I60" si="23">+E60</f>
        <v>0</v>
      </c>
      <c r="F59" s="57">
        <f t="shared" si="23"/>
        <v>0</v>
      </c>
      <c r="G59" s="57">
        <f t="shared" si="23"/>
        <v>0</v>
      </c>
      <c r="H59" s="57">
        <f t="shared" si="23"/>
        <v>0</v>
      </c>
      <c r="I59" s="57">
        <f t="shared" si="23"/>
        <v>0</v>
      </c>
      <c r="J59" s="57">
        <f>SUM(E59:I59)</f>
        <v>0</v>
      </c>
    </row>
    <row r="60" spans="2:16" ht="13.2" x14ac:dyDescent="0.2">
      <c r="B60" s="10" t="s">
        <v>34</v>
      </c>
      <c r="C60" s="36">
        <f>+C61</f>
        <v>0</v>
      </c>
      <c r="D60" s="36">
        <f>+D61</f>
        <v>0</v>
      </c>
      <c r="E60" s="36">
        <f t="shared" si="23"/>
        <v>0</v>
      </c>
      <c r="F60" s="36">
        <f t="shared" si="23"/>
        <v>0</v>
      </c>
      <c r="G60" s="36">
        <f t="shared" si="23"/>
        <v>0</v>
      </c>
      <c r="H60" s="36">
        <f t="shared" si="23"/>
        <v>0</v>
      </c>
      <c r="I60" s="36">
        <f t="shared" si="23"/>
        <v>0</v>
      </c>
      <c r="J60" s="36">
        <f t="shared" ref="J60:J61" si="24">SUM(E60:I60)</f>
        <v>0</v>
      </c>
    </row>
    <row r="61" spans="2:16" s="11" customFormat="1" ht="12.6" thickBot="1" x14ac:dyDescent="0.25">
      <c r="B61" s="45" t="s">
        <v>35</v>
      </c>
      <c r="C61" s="13">
        <v>0</v>
      </c>
      <c r="D61" s="16">
        <v>0</v>
      </c>
      <c r="E61" s="16">
        <v>0</v>
      </c>
      <c r="F61" s="46">
        <v>0</v>
      </c>
      <c r="G61" s="46">
        <v>0</v>
      </c>
      <c r="H61" s="46">
        <v>0</v>
      </c>
      <c r="I61" s="46">
        <v>0</v>
      </c>
      <c r="J61" s="48">
        <f t="shared" si="24"/>
        <v>0</v>
      </c>
      <c r="P61" s="40"/>
    </row>
    <row r="62" spans="2:16" ht="12" x14ac:dyDescent="0.25">
      <c r="B62" s="17" t="s">
        <v>36</v>
      </c>
      <c r="C62" s="3"/>
      <c r="D62" s="18"/>
      <c r="E62" s="18"/>
      <c r="F62" s="3"/>
      <c r="G62" s="3"/>
    </row>
    <row r="63" spans="2:16" x14ac:dyDescent="0.2">
      <c r="B63" s="1" t="s">
        <v>37</v>
      </c>
      <c r="C63" s="3"/>
      <c r="D63" s="3"/>
      <c r="E63" s="3"/>
      <c r="F63" s="3"/>
      <c r="G63" s="3"/>
    </row>
    <row r="64" spans="2:16" x14ac:dyDescent="0.2">
      <c r="B64" s="1" t="s">
        <v>38</v>
      </c>
      <c r="C64" s="1"/>
      <c r="D64" s="1"/>
      <c r="E64" s="3"/>
      <c r="F64" s="19"/>
      <c r="G64" s="19"/>
      <c r="I64" s="52"/>
      <c r="J64" s="52"/>
    </row>
    <row r="65" spans="2:10" x14ac:dyDescent="0.2">
      <c r="B65" s="1" t="s">
        <v>57</v>
      </c>
      <c r="C65" s="20"/>
      <c r="D65" s="20"/>
      <c r="E65" s="20"/>
      <c r="F65" s="3"/>
      <c r="G65" s="53"/>
      <c r="I65" s="52"/>
      <c r="J65" s="54"/>
    </row>
    <row r="72" spans="2:10" ht="14.4" x14ac:dyDescent="0.3">
      <c r="C72"/>
      <c r="D72"/>
      <c r="E72"/>
    </row>
    <row r="73" spans="2:10" ht="14.4" x14ac:dyDescent="0.3">
      <c r="C73"/>
      <c r="D73"/>
      <c r="E73"/>
    </row>
    <row r="74" spans="2:10" ht="14.4" x14ac:dyDescent="0.3">
      <c r="C74"/>
      <c r="D74"/>
      <c r="E74"/>
    </row>
    <row r="75" spans="2:10" ht="14.4" x14ac:dyDescent="0.3">
      <c r="E75"/>
      <c r="F75"/>
      <c r="G75"/>
      <c r="H75"/>
      <c r="I75"/>
      <c r="J75"/>
    </row>
    <row r="76" spans="2:10" ht="14.4" x14ac:dyDescent="0.3">
      <c r="E76"/>
    </row>
    <row r="77" spans="2:10" ht="14.4" x14ac:dyDescent="0.3">
      <c r="E77"/>
    </row>
    <row r="78" spans="2:10" ht="14.4" x14ac:dyDescent="0.3">
      <c r="C78"/>
      <c r="D78"/>
      <c r="E78"/>
    </row>
    <row r="79" spans="2:10" ht="14.4" x14ac:dyDescent="0.3">
      <c r="C79"/>
      <c r="D79"/>
      <c r="E79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2025-08-01T21:21:46Z</dcterms:modified>
</cp:coreProperties>
</file>