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ESTADISTICAS\05 Reportes estadísticos\004 Reporte de Carga\2025\12 ANUAL 2025\"/>
    </mc:Choice>
  </mc:AlternateContent>
  <xr:revisionPtr revIDLastSave="0" documentId="13_ncr:1_{C0A97416-8792-43E6-B99F-28FBE33B9FBF}" xr6:coauthVersionLast="47" xr6:coauthVersionMax="47" xr10:uidLastSave="{00000000-0000-0000-0000-000000000000}"/>
  <bookViews>
    <workbookView xWindow="-108" yWindow="-108" windowWidth="23256" windowHeight="13896" tabRatio="728" xr2:uid="{00000000-000D-0000-FFFF-FFFF00000000}"/>
  </bookViews>
  <sheets>
    <sheet name="TP Uso Público - Tipo de carga" sheetId="9" r:id="rId1"/>
    <sheet name="TP Uso Público - DESCARGA" sheetId="5" r:id="rId2"/>
    <sheet name="TP Uso Público - EMBARQUE" sheetId="6" r:id="rId3"/>
    <sheet name="TP Uso Público - TRANSBORDO" sheetId="7" r:id="rId4"/>
    <sheet name="TP Uso Público - REESTIBA" sheetId="8" r:id="rId5"/>
    <sheet name="TP Uso Público - OTROS" sheetId="10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argadegrua" localSheetId="0">#REF!</definedName>
    <definedName name="_cargadegrua">#REF!</definedName>
    <definedName name="_xlnm._FilterDatabase" localSheetId="1" hidden="1">'TP Uso Público - DESCARGA'!$B$19:$J$64</definedName>
    <definedName name="_xlnm._FilterDatabase" localSheetId="2" hidden="1">'TP Uso Público - EMBARQUE'!$B$19:$J$64</definedName>
    <definedName name="_xlnm._FilterDatabase" localSheetId="5" hidden="1">'TP Uso Público - OTROS'!$B$19:$J$64</definedName>
    <definedName name="_xlnm._FilterDatabase" localSheetId="4" hidden="1">'TP Uso Público - REESTIBA'!$B$19:$J$64</definedName>
    <definedName name="_xlnm._FilterDatabase" localSheetId="0" hidden="1">'TP Uso Público - Tipo de carga'!$B$19:$N$64</definedName>
    <definedName name="_xlnm._FilterDatabase" localSheetId="3" hidden="1">'TP Uso Público - TRANSBORDO'!$B$19:$J$64</definedName>
    <definedName name="_l" localSheetId="5">#REF!</definedName>
    <definedName name="_l" localSheetId="0">#REF!</definedName>
    <definedName name="_l">#REF!</definedName>
    <definedName name="_lima" localSheetId="0">#REF!</definedName>
    <definedName name="_lima">#REF!</definedName>
    <definedName name="_tipocarga" localSheetId="0">#REF!</definedName>
    <definedName name="_tipocarga">#REF!</definedName>
    <definedName name="_tipocargah">#REF!</definedName>
    <definedName name="_UsoPúblico">#REF!</definedName>
    <definedName name="a" localSheetId="1" hidden="1">{"'Sheet1'!$A$1:$H$15"}</definedName>
    <definedName name="a" localSheetId="2" hidden="1">{"'Sheet1'!$A$1:$H$15"}</definedName>
    <definedName name="a" localSheetId="5" hidden="1">{"'Sheet1'!$A$1:$H$15"}</definedName>
    <definedName name="a" localSheetId="4" hidden="1">{"'Sheet1'!$A$1:$H$15"}</definedName>
    <definedName name="a" localSheetId="0" hidden="1">{"'Sheet1'!$A$1:$H$15"}</definedName>
    <definedName name="a" localSheetId="3" hidden="1">{"'Sheet1'!$A$1:$H$15"}</definedName>
    <definedName name="a" hidden="1">{"'Sheet1'!$A$1:$H$15"}</definedName>
    <definedName name="aaaa" localSheetId="1">#REF!</definedName>
    <definedName name="aaaa" localSheetId="2">#REF!</definedName>
    <definedName name="aaaa" localSheetId="5">#REF!</definedName>
    <definedName name="aaaa" localSheetId="4">#REF!</definedName>
    <definedName name="aaaa" localSheetId="0">#REF!</definedName>
    <definedName name="aaaa" localSheetId="3">#REF!</definedName>
    <definedName name="aaaa">#REF!</definedName>
    <definedName name="activdad" localSheetId="1">#REF!</definedName>
    <definedName name="activdad" localSheetId="2">#REF!</definedName>
    <definedName name="activdad" localSheetId="5">#REF!</definedName>
    <definedName name="activdad" localSheetId="4">#REF!</definedName>
    <definedName name="activdad" localSheetId="0">#REF!</definedName>
    <definedName name="activdad" localSheetId="3">#REF!</definedName>
    <definedName name="activdad">#REF!</definedName>
    <definedName name="Actividad_Pesquera" localSheetId="1">'TP Uso Público - DESCARGA'!#REF!</definedName>
    <definedName name="Actividad_Pesquera" localSheetId="2">'TP Uso Público - EMBARQUE'!#REF!</definedName>
    <definedName name="Actividad_Pesquera" localSheetId="5">'TP Uso Público - OTROS'!#REF!</definedName>
    <definedName name="Actividad_Pesquera" localSheetId="4">'TP Uso Público - REESTIBA'!#REF!</definedName>
    <definedName name="Actividad_Pesquera" localSheetId="0">'TP Uso Público - Tipo de carga'!#REF!</definedName>
    <definedName name="Actividad_Pesquera" localSheetId="3">'TP Uso Público - TRANSBORDO'!#REF!</definedName>
    <definedName name="Actividad_Pesquera">#REF!</definedName>
    <definedName name="_xlnm.Print_Area" localSheetId="1">'TP Uso Público - DESCARGA'!$B$1:$J$64</definedName>
    <definedName name="_xlnm.Print_Area" localSheetId="2">'TP Uso Público - EMBARQUE'!$B$1:$J$64</definedName>
    <definedName name="_xlnm.Print_Area" localSheetId="5">'TP Uso Público - OTROS'!$B$1:$J$64</definedName>
    <definedName name="_xlnm.Print_Area" localSheetId="4">'TP Uso Público - REESTIBA'!$B$1:$J$64</definedName>
    <definedName name="_xlnm.Print_Area" localSheetId="0">'TP Uso Público - Tipo de carga'!$B$1:$N$64</definedName>
    <definedName name="_xlnm.Print_Area" localSheetId="3">'TP Uso Público - TRANSBORDO'!$B$1:$J$64</definedName>
    <definedName name="ca" localSheetId="1">#REF!</definedName>
    <definedName name="ca" localSheetId="2">#REF!</definedName>
    <definedName name="ca" localSheetId="5">#REF!</definedName>
    <definedName name="ca" localSheetId="4">#REF!</definedName>
    <definedName name="ca" localSheetId="0">#REF!</definedName>
    <definedName name="ca" localSheetId="3">#REF!</definedName>
    <definedName name="ca">#REF!</definedName>
    <definedName name="cabot" localSheetId="1">#REF!</definedName>
    <definedName name="cabot" localSheetId="2">#REF!</definedName>
    <definedName name="cabot" localSheetId="5">#REF!</definedName>
    <definedName name="cabot" localSheetId="4">#REF!</definedName>
    <definedName name="cabot" localSheetId="0">#REF!</definedName>
    <definedName name="cabot" localSheetId="3">#REF!</definedName>
    <definedName name="cabot">#REF!</definedName>
    <definedName name="Cabotaje___Descarga" localSheetId="1">'TP Uso Público - DESCARGA'!#REF!</definedName>
    <definedName name="Cabotaje___Descarga" localSheetId="2">'TP Uso Público - EMBARQUE'!#REF!</definedName>
    <definedName name="Cabotaje___Descarga" localSheetId="5">'TP Uso Público - OTROS'!#REF!</definedName>
    <definedName name="Cabotaje___Descarga" localSheetId="4">'TP Uso Público - REESTIBA'!#REF!</definedName>
    <definedName name="Cabotaje___Descarga" localSheetId="0">'TP Uso Público - Tipo de carga'!#REF!</definedName>
    <definedName name="Cabotaje___Descarga" localSheetId="3">'TP Uso Público - TRANSBORDO'!#REF!</definedName>
    <definedName name="Cabotaje___Embarque" localSheetId="1">'TP Uso Público - DESCARGA'!#REF!</definedName>
    <definedName name="Cabotaje___Embarque" localSheetId="2">'TP Uso Público - EMBARQUE'!#REF!</definedName>
    <definedName name="Cabotaje___Embarque" localSheetId="5">'TP Uso Público - OTROS'!#REF!</definedName>
    <definedName name="Cabotaje___Embarque" localSheetId="4">'TP Uso Público - REESTIBA'!#REF!</definedName>
    <definedName name="Cabotaje___Embarque" localSheetId="0">'TP Uso Público - Tipo de carga'!#REF!</definedName>
    <definedName name="Cabotaje___Embarque" localSheetId="3">'TP Uso Público - TRANSBORDO'!#REF!</definedName>
    <definedName name="CABOTAJE__DESCARGA" localSheetId="1">#REF!</definedName>
    <definedName name="CABOTAJE__DESCARGA" localSheetId="2">#REF!</definedName>
    <definedName name="CABOTAJE__DESCARGA" localSheetId="5">#REF!</definedName>
    <definedName name="CABOTAJE__DESCARGA" localSheetId="4">#REF!</definedName>
    <definedName name="CABOTAJE__DESCARGA" localSheetId="0">#REF!</definedName>
    <definedName name="CABOTAJE__DESCARGA" localSheetId="3">#REF!</definedName>
    <definedName name="CABOTAJE__DESCARGA">#REF!</definedName>
    <definedName name="CABOTAJE_DESCARGA" localSheetId="1">#REF!</definedName>
    <definedName name="CABOTAJE_DESCARGA" localSheetId="2">#REF!</definedName>
    <definedName name="CABOTAJE_DESCARGA" localSheetId="5">#REF!</definedName>
    <definedName name="CABOTAJE_DESCARGA" localSheetId="4">#REF!</definedName>
    <definedName name="CABOTAJE_DESCARGA" localSheetId="0">#REF!</definedName>
    <definedName name="CABOTAJE_DESCARGA" localSheetId="3">#REF!</definedName>
    <definedName name="CABOTAJE_DESCARGA">#REF!</definedName>
    <definedName name="CABOTAJE_EMBARQUE" localSheetId="1">#REF!</definedName>
    <definedName name="CABOTAJE_EMBARQUE" localSheetId="2">#REF!</definedName>
    <definedName name="CABOTAJE_EMBARQUE" localSheetId="5">#REF!</definedName>
    <definedName name="CABOTAJE_EMBARQUE" localSheetId="4">#REF!</definedName>
    <definedName name="CABOTAJE_EMBARQUE" localSheetId="0">#REF!</definedName>
    <definedName name="CABOTAJE_EMBARQUE" localSheetId="3">#REF!</definedName>
    <definedName name="CABOTAJE_EMBARQUE">#REF!</definedName>
    <definedName name="cad" localSheetId="1">#REF!</definedName>
    <definedName name="cad" localSheetId="2">#REF!</definedName>
    <definedName name="cad" localSheetId="5">#REF!</definedName>
    <definedName name="cad" localSheetId="4">#REF!</definedName>
    <definedName name="cad" localSheetId="0">#REF!</definedName>
    <definedName name="cad" localSheetId="3">#REF!</definedName>
    <definedName name="cad">#REF!</definedName>
    <definedName name="callao">#REF!</definedName>
    <definedName name="CALLAOIMPMENSUAL" localSheetId="1">#REF!</definedName>
    <definedName name="CALLAOIMPMENSUAL" localSheetId="2">#REF!</definedName>
    <definedName name="CALLAOIMPMENSUAL" localSheetId="5">#REF!</definedName>
    <definedName name="CALLAOIMPMENSUAL" localSheetId="4">#REF!</definedName>
    <definedName name="CALLAOIMPMENSUAL" localSheetId="0">#REF!</definedName>
    <definedName name="CALLAOIMPMENSUAL" localSheetId="3">#REF!</definedName>
    <definedName name="CALLAOIMPMENSUAL">#REF!</definedName>
    <definedName name="CONT20">[1]Constantes!$B$25</definedName>
    <definedName name="csf" localSheetId="1">#REF!</definedName>
    <definedName name="csf" localSheetId="2">#REF!</definedName>
    <definedName name="csf" localSheetId="5">#REF!</definedName>
    <definedName name="csf" localSheetId="4">#REF!</definedName>
    <definedName name="csf" localSheetId="0">#REF!</definedName>
    <definedName name="csf" localSheetId="3">#REF!</definedName>
    <definedName name="csf">#REF!</definedName>
    <definedName name="DIRECTO">[1]Constantes!$B$19</definedName>
    <definedName name="eee" localSheetId="1">#REF!</definedName>
    <definedName name="eee" localSheetId="2">#REF!</definedName>
    <definedName name="eee" localSheetId="5">#REF!</definedName>
    <definedName name="eee" localSheetId="4">#REF!</definedName>
    <definedName name="eee" localSheetId="0">#REF!</definedName>
    <definedName name="eee" localSheetId="3">#REF!</definedName>
    <definedName name="eee">#REF!</definedName>
    <definedName name="eeeeedddf" localSheetId="1">#REF!</definedName>
    <definedName name="eeeeedddf" localSheetId="2">#REF!</definedName>
    <definedName name="eeeeedddf" localSheetId="5">#REF!</definedName>
    <definedName name="eeeeedddf" localSheetId="4">#REF!</definedName>
    <definedName name="eeeeedddf" localSheetId="0">#REF!</definedName>
    <definedName name="eeeeedddf" localSheetId="3">#REF!</definedName>
    <definedName name="eeeeedddf">#REF!</definedName>
    <definedName name="eeeeii" localSheetId="1">#REF!</definedName>
    <definedName name="eeeeii" localSheetId="2">#REF!</definedName>
    <definedName name="eeeeii" localSheetId="5">#REF!</definedName>
    <definedName name="eeeeii" localSheetId="4">#REF!</definedName>
    <definedName name="eeeeii" localSheetId="0">#REF!</definedName>
    <definedName name="eeeeii" localSheetId="3">#REF!</definedName>
    <definedName name="eeeeii">#REF!</definedName>
    <definedName name="EnvaseIngreso">[1]Data!$J$23:$J$201</definedName>
    <definedName name="ert" localSheetId="1">#REF!</definedName>
    <definedName name="ert" localSheetId="2">#REF!</definedName>
    <definedName name="ert" localSheetId="5">#REF!</definedName>
    <definedName name="ert" localSheetId="4">#REF!</definedName>
    <definedName name="ert" localSheetId="0">#REF!</definedName>
    <definedName name="ert" localSheetId="3">#REF!</definedName>
    <definedName name="ert">#REF!</definedName>
    <definedName name="EXPORTACION" localSheetId="1">'TP Uso Público - DESCARGA'!#REF!</definedName>
    <definedName name="EXPORTACION" localSheetId="2">'TP Uso Público - EMBARQUE'!#REF!</definedName>
    <definedName name="EXPORTACION" localSheetId="5">'TP Uso Público - OTROS'!#REF!</definedName>
    <definedName name="EXPORTACION" localSheetId="4">'TP Uso Público - REESTIBA'!#REF!</definedName>
    <definedName name="EXPORTACION" localSheetId="0">'TP Uso Público - Tipo de carga'!#REF!</definedName>
    <definedName name="EXPORTACION" localSheetId="3">'TP Uso Público - TRANSBORDO'!#REF!</definedName>
    <definedName name="EXPORTACION">#REF!</definedName>
    <definedName name="FFFFFF" localSheetId="1" hidden="1">{"'Sheet1'!$A$1:$H$15"}</definedName>
    <definedName name="FFFFFF" localSheetId="2" hidden="1">{"'Sheet1'!$A$1:$H$15"}</definedName>
    <definedName name="FFFFFF" localSheetId="5" hidden="1">{"'Sheet1'!$A$1:$H$15"}</definedName>
    <definedName name="FFFFFF" localSheetId="4" hidden="1">{"'Sheet1'!$A$1:$H$15"}</definedName>
    <definedName name="FFFFFF" localSheetId="0" hidden="1">{"'Sheet1'!$A$1:$H$15"}</definedName>
    <definedName name="FFFFFF" localSheetId="3" hidden="1">{"'Sheet1'!$A$1:$H$15"}</definedName>
    <definedName name="FFFFFF" hidden="1">{"'Sheet1'!$A$1:$H$15"}</definedName>
    <definedName name="fr" localSheetId="1">#REF!</definedName>
    <definedName name="fr" localSheetId="2">#REF!</definedName>
    <definedName name="fr" localSheetId="5">#REF!</definedName>
    <definedName name="fr" localSheetId="4">#REF!</definedName>
    <definedName name="fr" localSheetId="0">#REF!</definedName>
    <definedName name="fr" localSheetId="3">#REF!</definedName>
    <definedName name="fr">#REF!</definedName>
    <definedName name="grua" localSheetId="1">#REF!</definedName>
    <definedName name="grua" localSheetId="2">#REF!</definedName>
    <definedName name="grua" localSheetId="5">#REF!</definedName>
    <definedName name="grua" localSheetId="4">#REF!</definedName>
    <definedName name="grua" localSheetId="0">#REF!</definedName>
    <definedName name="grua" localSheetId="3">#REF!</definedName>
    <definedName name="grua">#REF!</definedName>
    <definedName name="gruas" localSheetId="1">#REF!</definedName>
    <definedName name="gruas" localSheetId="2">#REF!</definedName>
    <definedName name="gruas" localSheetId="5">#REF!</definedName>
    <definedName name="gruas" localSheetId="4">#REF!</definedName>
    <definedName name="gruas" localSheetId="0">#REF!</definedName>
    <definedName name="gruas" localSheetId="3">#REF!</definedName>
    <definedName name="gruas">#REF!</definedName>
    <definedName name="gruass" localSheetId="1">#REF!</definedName>
    <definedName name="gruass" localSheetId="2">#REF!</definedName>
    <definedName name="gruass" localSheetId="5">#REF!</definedName>
    <definedName name="gruass" localSheetId="4">#REF!</definedName>
    <definedName name="gruass" localSheetId="0">#REF!</definedName>
    <definedName name="gruass" localSheetId="3">#REF!</definedName>
    <definedName name="gruass">#REF!</definedName>
    <definedName name="gruasss" localSheetId="1">#REF!</definedName>
    <definedName name="gruasss" localSheetId="2">#REF!</definedName>
    <definedName name="gruasss" localSheetId="5">#REF!</definedName>
    <definedName name="gruasss" localSheetId="4">#REF!</definedName>
    <definedName name="gruasss" localSheetId="0">#REF!</definedName>
    <definedName name="gruasss" localSheetId="3">#REF!</definedName>
    <definedName name="gruasss">#REF!</definedName>
    <definedName name="HTML_CodePage" hidden="1">1252</definedName>
    <definedName name="HTML_Control" localSheetId="1" hidden="1">{"'Sheet1'!$A$1:$H$15"}</definedName>
    <definedName name="HTML_Control" localSheetId="2" hidden="1">{"'Sheet1'!$A$1:$H$15"}</definedName>
    <definedName name="HTML_Control" localSheetId="5" hidden="1">{"'Sheet1'!$A$1:$H$15"}</definedName>
    <definedName name="HTML_Control" localSheetId="4" hidden="1">{"'Sheet1'!$A$1:$H$15"}</definedName>
    <definedName name="HTML_Control" localSheetId="0" hidden="1">{"'Sheet1'!$A$1:$H$15"}</definedName>
    <definedName name="HTML_Control" localSheetId="3" hidden="1">{"'Sheet1'!$A$1:$H$15"}</definedName>
    <definedName name="HTML_Control" hidden="1">{"'Sheet1'!$A$1:$H$15"}</definedName>
    <definedName name="HTML_Description" hidden="1">""</definedName>
    <definedName name="HTML_Email" hidden="1">""</definedName>
    <definedName name="HTML_Header" hidden="1">"Sheet1"</definedName>
    <definedName name="HTML_LastUpdate" hidden="1">"10/20/01"</definedName>
    <definedName name="HTML_LineAfter" hidden="1">FALSE</definedName>
    <definedName name="HTML_LineBefore" hidden="1">FALSE</definedName>
    <definedName name="HTML_Name" hidden="1">"Jon Peltier"</definedName>
    <definedName name="HTML_OBDlg2" hidden="1">TRUE</definedName>
    <definedName name="HTML_OBDlg4" hidden="1">TRUE</definedName>
    <definedName name="HTML_OS" hidden="1">0</definedName>
    <definedName name="HTML_PathFile" hidden="1">"C:\_Dad's\Computer Files\Web Site\GeocitiesX\Backup Files\MyHTML.htm"</definedName>
    <definedName name="HTML_Title" hidden="1">"ConditionalChart1"</definedName>
    <definedName name="impiorr">#REF!</definedName>
    <definedName name="impo" localSheetId="1">#REF!</definedName>
    <definedName name="impo" localSheetId="2">#REF!</definedName>
    <definedName name="impo" localSheetId="5">#REF!</definedName>
    <definedName name="impo" localSheetId="4">#REF!</definedName>
    <definedName name="impo" localSheetId="0">#REF!</definedName>
    <definedName name="impo" localSheetId="3">#REF!</definedName>
    <definedName name="impo">#REF!</definedName>
    <definedName name="impor" localSheetId="1">#REF!</definedName>
    <definedName name="impor" localSheetId="2">#REF!</definedName>
    <definedName name="impor" localSheetId="5">#REF!</definedName>
    <definedName name="impor" localSheetId="4">#REF!</definedName>
    <definedName name="impor" localSheetId="0">#REF!</definedName>
    <definedName name="impor" localSheetId="3">#REF!</definedName>
    <definedName name="impor">#REF!</definedName>
    <definedName name="IMPORTACION" localSheetId="1">'TP Uso Público - DESCARGA'!#REF!</definedName>
    <definedName name="IMPORTACION" localSheetId="2">'TP Uso Público - EMBARQUE'!#REF!</definedName>
    <definedName name="IMPORTACION" localSheetId="5">'TP Uso Público - OTROS'!#REF!</definedName>
    <definedName name="IMPORTACION" localSheetId="4">'TP Uso Público - REESTIBA'!#REF!</definedName>
    <definedName name="IMPORTACION" localSheetId="0">'TP Uso Público - Tipo de carga'!#REF!</definedName>
    <definedName name="IMPORTACION" localSheetId="3">'TP Uso Público - TRANSBORDO'!#REF!</definedName>
    <definedName name="IMPORTACION">#REF!</definedName>
    <definedName name="importacionmensiak" localSheetId="5">#REF!</definedName>
    <definedName name="importacionmensiak" localSheetId="0">#REF!</definedName>
    <definedName name="importacionmensiak">#REF!</definedName>
    <definedName name="importacionmensual" localSheetId="1">#REF!</definedName>
    <definedName name="importacionmensual" localSheetId="2">#REF!</definedName>
    <definedName name="importacionmensual" localSheetId="5">#REF!</definedName>
    <definedName name="importacionmensual" localSheetId="4">#REF!</definedName>
    <definedName name="importacionmensual" localSheetId="0">#REF!</definedName>
    <definedName name="importacionmensual" localSheetId="3">#REF!</definedName>
    <definedName name="importacionmensual">#REF!</definedName>
    <definedName name="inpor" localSheetId="1">#REF!</definedName>
    <definedName name="inpor" localSheetId="2">#REF!</definedName>
    <definedName name="inpor" localSheetId="5">#REF!</definedName>
    <definedName name="inpor" localSheetId="4">#REF!</definedName>
    <definedName name="inpor" localSheetId="0">#REF!</definedName>
    <definedName name="inpor" localSheetId="3">#REF!</definedName>
    <definedName name="inpor">#REF!</definedName>
    <definedName name="JUL">'[2]2005'!$J$14='[2]ESTAD 2005'!$C$15</definedName>
    <definedName name="Less_1" localSheetId="1">#REF!</definedName>
    <definedName name="Less_1" localSheetId="2">#REF!</definedName>
    <definedName name="Less_1" localSheetId="5">#REF!</definedName>
    <definedName name="Less_1" localSheetId="4">#REF!</definedName>
    <definedName name="Less_1" localSheetId="0">#REF!</definedName>
    <definedName name="Less_1" localSheetId="3">#REF!</definedName>
    <definedName name="Less_1">#REF!</definedName>
    <definedName name="Less_2" localSheetId="1">#REF!</definedName>
    <definedName name="Less_2" localSheetId="2">#REF!</definedName>
    <definedName name="Less_2" localSheetId="5">#REF!</definedName>
    <definedName name="Less_2" localSheetId="4">#REF!</definedName>
    <definedName name="Less_2" localSheetId="0">#REF!</definedName>
    <definedName name="Less_2" localSheetId="3">#REF!</definedName>
    <definedName name="Less_2">#REF!</definedName>
    <definedName name="Less_3" localSheetId="1">#REF!</definedName>
    <definedName name="Less_3" localSheetId="2">#REF!</definedName>
    <definedName name="Less_3" localSheetId="5">#REF!</definedName>
    <definedName name="Less_3" localSheetId="4">#REF!</definedName>
    <definedName name="Less_3" localSheetId="0">#REF!</definedName>
    <definedName name="Less_3" localSheetId="3">#REF!</definedName>
    <definedName name="Less_3">#REF!</definedName>
    <definedName name="Less_4" localSheetId="1">#REF!</definedName>
    <definedName name="Less_4" localSheetId="2">#REF!</definedName>
    <definedName name="Less_4" localSheetId="5">#REF!</definedName>
    <definedName name="Less_4" localSheetId="4">#REF!</definedName>
    <definedName name="Less_4" localSheetId="0">#REF!</definedName>
    <definedName name="Less_4" localSheetId="3">#REF!</definedName>
    <definedName name="Less_4">#REF!</definedName>
    <definedName name="Less_5" localSheetId="1">#REF!</definedName>
    <definedName name="Less_5" localSheetId="2">#REF!</definedName>
    <definedName name="Less_5" localSheetId="5">#REF!</definedName>
    <definedName name="Less_5" localSheetId="4">#REF!</definedName>
    <definedName name="Less_5" localSheetId="0">#REF!</definedName>
    <definedName name="Less_5" localSheetId="3">#REF!</definedName>
    <definedName name="Less_5">#REF!</definedName>
    <definedName name="Less_6" localSheetId="1">#REF!</definedName>
    <definedName name="Less_6" localSheetId="2">#REF!</definedName>
    <definedName name="Less_6" localSheetId="5">#REF!</definedName>
    <definedName name="Less_6" localSheetId="4">#REF!</definedName>
    <definedName name="Less_6" localSheetId="0">#REF!</definedName>
    <definedName name="Less_6" localSheetId="3">#REF!</definedName>
    <definedName name="Less_6">#REF!</definedName>
    <definedName name="mariela">#REF!</definedName>
    <definedName name="mes">[3]MENSUAL!$B$7:$M$7</definedName>
    <definedName name="MESRPTE">[1]Data!$D$7</definedName>
    <definedName name="Modalidad">[1]Data!$L$23:$L$201</definedName>
    <definedName name="nacio" localSheetId="1">#REF!</definedName>
    <definedName name="nacio" localSheetId="2">#REF!</definedName>
    <definedName name="nacio" localSheetId="5">#REF!</definedName>
    <definedName name="nacio" localSheetId="4">#REF!</definedName>
    <definedName name="nacio" localSheetId="0">#REF!</definedName>
    <definedName name="nacio" localSheetId="3">#REF!</definedName>
    <definedName name="nacio">#REF!</definedName>
    <definedName name="Operación">[1]Data!$M$23:$M$201</definedName>
    <definedName name="PesoCarga">[1]Data!$N$23:$N$201</definedName>
    <definedName name="Producto">[1]Data!$F$23:$F$201</definedName>
    <definedName name="Producto_2" localSheetId="1">[4]Data!$G$23:$G$294</definedName>
    <definedName name="Producto_2" localSheetId="2">[4]Data!$G$23:$G$294</definedName>
    <definedName name="Producto_2" localSheetId="5">[4]Data!$G$23:$G$294</definedName>
    <definedName name="Producto_2" localSheetId="4">[4]Data!$G$23:$G$294</definedName>
    <definedName name="Producto_2" localSheetId="0">[4]Data!$G$23:$G$294</definedName>
    <definedName name="Producto_2" localSheetId="3">[4]Data!$G$23:$G$294</definedName>
    <definedName name="Producto_2">[5]Data!$G$23:$G$294</definedName>
    <definedName name="rrrrr" localSheetId="5">#REF!</definedName>
    <definedName name="rrrrr" localSheetId="0">#REF!</definedName>
    <definedName name="rrrrr">#REF!</definedName>
    <definedName name="shift_rehandles">'[6]Casco Terminals Limited (1)'!$T$43:$U$43</definedName>
    <definedName name="terres1" localSheetId="1">#REF!</definedName>
    <definedName name="terres1" localSheetId="2">#REF!</definedName>
    <definedName name="terres1" localSheetId="5">#REF!</definedName>
    <definedName name="terres1" localSheetId="4">#REF!</definedName>
    <definedName name="terres1" localSheetId="0">#REF!</definedName>
    <definedName name="terres1" localSheetId="3">#REF!</definedName>
    <definedName name="terres1">#REF!</definedName>
    <definedName name="total_moves" localSheetId="1">#REF!</definedName>
    <definedName name="total_moves" localSheetId="2">#REF!</definedName>
    <definedName name="total_moves" localSheetId="5">#REF!</definedName>
    <definedName name="total_moves" localSheetId="4">#REF!</definedName>
    <definedName name="total_moves" localSheetId="0">#REF!</definedName>
    <definedName name="total_moves" localSheetId="3">#REF!</definedName>
    <definedName name="total_moves">#REF!</definedName>
    <definedName name="tra" localSheetId="1">#REF!</definedName>
    <definedName name="tra" localSheetId="2">#REF!</definedName>
    <definedName name="tra" localSheetId="5">#REF!</definedName>
    <definedName name="tra" localSheetId="4">#REF!</definedName>
    <definedName name="tra" localSheetId="0">#REF!</definedName>
    <definedName name="tra" localSheetId="3">#REF!</definedName>
    <definedName name="tra">#REF!</definedName>
    <definedName name="tranboli1" localSheetId="1">#REF!</definedName>
    <definedName name="tranboli1" localSheetId="2">#REF!</definedName>
    <definedName name="tranboli1" localSheetId="5">#REF!</definedName>
    <definedName name="tranboli1" localSheetId="4">#REF!</definedName>
    <definedName name="tranboli1" localSheetId="0">#REF!</definedName>
    <definedName name="tranboli1" localSheetId="3">#REF!</definedName>
    <definedName name="tranboli1">#REF!</definedName>
    <definedName name="trans1" localSheetId="1">#REF!</definedName>
    <definedName name="trans1" localSheetId="2">#REF!</definedName>
    <definedName name="trans1" localSheetId="5">#REF!</definedName>
    <definedName name="trans1" localSheetId="4">#REF!</definedName>
    <definedName name="trans1" localSheetId="0">#REF!</definedName>
    <definedName name="trans1" localSheetId="3">#REF!</definedName>
    <definedName name="trans1">#REF!</definedName>
    <definedName name="trans3" localSheetId="1">#REF!</definedName>
    <definedName name="trans3" localSheetId="2">#REF!</definedName>
    <definedName name="trans3" localSheetId="5">#REF!</definedName>
    <definedName name="trans3" localSheetId="4">#REF!</definedName>
    <definedName name="trans3" localSheetId="0">#REF!</definedName>
    <definedName name="trans3" localSheetId="3">#REF!</definedName>
    <definedName name="trans3">#REF!</definedName>
    <definedName name="TRANSBORDO" localSheetId="1">#REF!</definedName>
    <definedName name="TRANSBORDO" localSheetId="2">#REF!</definedName>
    <definedName name="TRANSBORDO" localSheetId="5">#REF!</definedName>
    <definedName name="TRANSBORDO" localSheetId="4">#REF!</definedName>
    <definedName name="TRANSBORDO" localSheetId="0">#REF!</definedName>
    <definedName name="TRANSBORDO" localSheetId="3">#REF!</definedName>
    <definedName name="TRANSBORDO">#REF!</definedName>
    <definedName name="Transito" localSheetId="1">#REF!</definedName>
    <definedName name="Transito" localSheetId="2">#REF!</definedName>
    <definedName name="Transito" localSheetId="5">#REF!</definedName>
    <definedName name="Transito" localSheetId="4">#REF!</definedName>
    <definedName name="Transito" localSheetId="0">#REF!</definedName>
    <definedName name="Transito" localSheetId="3">#REF!</definedName>
    <definedName name="Transito">#REF!</definedName>
    <definedName name="TRANSITO_BOLIVIA" localSheetId="1">#REF!</definedName>
    <definedName name="TRANSITO_BOLIVIA" localSheetId="2">#REF!</definedName>
    <definedName name="TRANSITO_BOLIVIA" localSheetId="5">#REF!</definedName>
    <definedName name="TRANSITO_BOLIVIA" localSheetId="4">#REF!</definedName>
    <definedName name="TRANSITO_BOLIVIA" localSheetId="0">#REF!</definedName>
    <definedName name="TRANSITO_BOLIVIA" localSheetId="3">#REF!</definedName>
    <definedName name="TRANSITO_BOLIVIA">#REF!</definedName>
    <definedName name="transto1" localSheetId="1">#REF!</definedName>
    <definedName name="transto1" localSheetId="2">#REF!</definedName>
    <definedName name="transto1" localSheetId="5">#REF!</definedName>
    <definedName name="transto1" localSheetId="4">#REF!</definedName>
    <definedName name="transto1" localSheetId="0">#REF!</definedName>
    <definedName name="transto1" localSheetId="3">#REF!</definedName>
    <definedName name="transto1">#REF!</definedName>
    <definedName name="Trasbordo" localSheetId="1">#REF!</definedName>
    <definedName name="Trasbordo" localSheetId="2">#REF!</definedName>
    <definedName name="Trasbordo" localSheetId="5">#REF!</definedName>
    <definedName name="Trasbordo" localSheetId="4">#REF!</definedName>
    <definedName name="Trasbordo" localSheetId="0">#REF!</definedName>
    <definedName name="Trasbordo" localSheetId="3">#REF!</definedName>
    <definedName name="Trasbordo">#REF!</definedName>
    <definedName name="trasg" localSheetId="1">#REF!</definedName>
    <definedName name="trasg" localSheetId="2">#REF!</definedName>
    <definedName name="trasg" localSheetId="5">#REF!</definedName>
    <definedName name="trasg" localSheetId="4">#REF!</definedName>
    <definedName name="trasg" localSheetId="0">#REF!</definedName>
    <definedName name="trasg" localSheetId="3">#REF!</definedName>
    <definedName name="trasg">#REF!</definedName>
    <definedName name="v" localSheetId="1">#REF!</definedName>
    <definedName name="v" localSheetId="2">#REF!</definedName>
    <definedName name="v" localSheetId="5">#REF!</definedName>
    <definedName name="v" localSheetId="4">#REF!</definedName>
    <definedName name="v" localSheetId="3">#REF!</definedName>
    <definedName name="v">#REF!</definedName>
    <definedName name="via" localSheetId="1">#REF!</definedName>
    <definedName name="via" localSheetId="2">#REF!</definedName>
    <definedName name="via" localSheetId="5">#REF!</definedName>
    <definedName name="via" localSheetId="4">#REF!</definedName>
    <definedName name="via" localSheetId="0">#REF!</definedName>
    <definedName name="via" localSheetId="3">#REF!</definedName>
    <definedName name="via">#REF!</definedName>
    <definedName name="VIA_TERRESTRE" localSheetId="1">#REF!</definedName>
    <definedName name="VIA_TERRESTRE" localSheetId="2">#REF!</definedName>
    <definedName name="VIA_TERRESTRE" localSheetId="5">#REF!</definedName>
    <definedName name="VIA_TERRESTRE" localSheetId="4">#REF!</definedName>
    <definedName name="VIA_TERRESTRE" localSheetId="0">#REF!</definedName>
    <definedName name="VIA_TERRESTRE" localSheetId="3">#REF!</definedName>
    <definedName name="VIA_TERREST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1" i="9" l="1"/>
  <c r="N54" i="9"/>
  <c r="N55" i="9"/>
  <c r="N56" i="9"/>
  <c r="N57" i="9"/>
  <c r="N58" i="9"/>
  <c r="N59" i="9"/>
  <c r="N44" i="9"/>
  <c r="M30" i="9"/>
  <c r="M31" i="9"/>
  <c r="M32" i="9"/>
  <c r="M34" i="9"/>
  <c r="M35" i="9"/>
  <c r="M36" i="9"/>
  <c r="M37" i="9"/>
  <c r="M38" i="9"/>
  <c r="M39" i="9"/>
  <c r="M40" i="9"/>
  <c r="M44" i="9"/>
  <c r="M46" i="9"/>
  <c r="M47" i="9"/>
  <c r="M48" i="9"/>
  <c r="J43" i="9"/>
  <c r="J44" i="9"/>
  <c r="J31" i="8" l="1"/>
  <c r="D41" i="6"/>
  <c r="C41" i="6"/>
  <c r="D41" i="5"/>
  <c r="C41" i="5"/>
  <c r="J43" i="10"/>
  <c r="D41" i="10"/>
  <c r="E41" i="10"/>
  <c r="F41" i="10"/>
  <c r="G41" i="10"/>
  <c r="H41" i="10"/>
  <c r="I41" i="10"/>
  <c r="C41" i="10"/>
  <c r="J43" i="8"/>
  <c r="D41" i="8"/>
  <c r="E41" i="8"/>
  <c r="F41" i="8"/>
  <c r="G41" i="8"/>
  <c r="H41" i="8"/>
  <c r="I41" i="8"/>
  <c r="C41" i="8"/>
  <c r="J43" i="7"/>
  <c r="D41" i="7"/>
  <c r="E41" i="7"/>
  <c r="F41" i="7"/>
  <c r="G41" i="7"/>
  <c r="H41" i="7"/>
  <c r="I41" i="7"/>
  <c r="C41" i="7"/>
  <c r="J43" i="6"/>
  <c r="E41" i="6"/>
  <c r="F41" i="6"/>
  <c r="G41" i="6"/>
  <c r="H41" i="6"/>
  <c r="I41" i="6"/>
  <c r="G41" i="5"/>
  <c r="H41" i="5"/>
  <c r="I41" i="5"/>
  <c r="F41" i="5"/>
  <c r="D41" i="9"/>
  <c r="E41" i="9"/>
  <c r="F41" i="9"/>
  <c r="G41" i="9"/>
  <c r="H41" i="9"/>
  <c r="I41" i="9"/>
  <c r="C41" i="9"/>
  <c r="J43" i="5"/>
  <c r="E41" i="5"/>
  <c r="M25" i="9"/>
  <c r="M27" i="9"/>
  <c r="K26" i="9"/>
  <c r="J29" i="10"/>
  <c r="I28" i="10"/>
  <c r="H28" i="10"/>
  <c r="G28" i="10"/>
  <c r="F28" i="10"/>
  <c r="E28" i="10"/>
  <c r="D28" i="10"/>
  <c r="C28" i="10"/>
  <c r="J29" i="8"/>
  <c r="I28" i="8"/>
  <c r="H28" i="8"/>
  <c r="G28" i="8"/>
  <c r="F28" i="8"/>
  <c r="E28" i="8"/>
  <c r="D28" i="8"/>
  <c r="C28" i="8"/>
  <c r="J29" i="7"/>
  <c r="I28" i="7"/>
  <c r="H28" i="7"/>
  <c r="G28" i="7"/>
  <c r="F28" i="7"/>
  <c r="E28" i="7"/>
  <c r="D28" i="7"/>
  <c r="C28" i="7"/>
  <c r="J29" i="6"/>
  <c r="I28" i="6"/>
  <c r="H28" i="6"/>
  <c r="G28" i="6"/>
  <c r="F28" i="6"/>
  <c r="E28" i="6"/>
  <c r="D28" i="6"/>
  <c r="C28" i="6"/>
  <c r="J29" i="5"/>
  <c r="I28" i="5"/>
  <c r="H28" i="5"/>
  <c r="G28" i="5"/>
  <c r="F28" i="5"/>
  <c r="E28" i="5"/>
  <c r="D28" i="5"/>
  <c r="C28" i="5"/>
  <c r="J29" i="9"/>
  <c r="L28" i="9"/>
  <c r="K28" i="9"/>
  <c r="I28" i="9"/>
  <c r="H28" i="9"/>
  <c r="G28" i="9"/>
  <c r="F28" i="9"/>
  <c r="E28" i="9"/>
  <c r="D28" i="9"/>
  <c r="C28" i="9"/>
  <c r="J62" i="10"/>
  <c r="I61" i="10"/>
  <c r="I60" i="10" s="1"/>
  <c r="H61" i="10"/>
  <c r="H60" i="10" s="1"/>
  <c r="G61" i="10"/>
  <c r="G60" i="10" s="1"/>
  <c r="F61" i="10"/>
  <c r="F60" i="10" s="1"/>
  <c r="E61" i="10"/>
  <c r="E60" i="10" s="1"/>
  <c r="D61" i="10"/>
  <c r="D60" i="10" s="1"/>
  <c r="C61" i="10"/>
  <c r="C60" i="10" s="1"/>
  <c r="J59" i="10"/>
  <c r="I58" i="10"/>
  <c r="H58" i="10"/>
  <c r="G58" i="10"/>
  <c r="F58" i="10"/>
  <c r="E58" i="10"/>
  <c r="D58" i="10"/>
  <c r="C58" i="10"/>
  <c r="J57" i="10"/>
  <c r="I56" i="10"/>
  <c r="H56" i="10"/>
  <c r="G56" i="10"/>
  <c r="F56" i="10"/>
  <c r="E56" i="10"/>
  <c r="D56" i="10"/>
  <c r="C56" i="10"/>
  <c r="J55" i="10"/>
  <c r="I54" i="10"/>
  <c r="H54" i="10"/>
  <c r="G54" i="10"/>
  <c r="F54" i="10"/>
  <c r="E54" i="10"/>
  <c r="D54" i="10"/>
  <c r="C54" i="10"/>
  <c r="J53" i="10"/>
  <c r="I52" i="10"/>
  <c r="H52" i="10"/>
  <c r="G52" i="10"/>
  <c r="F52" i="10"/>
  <c r="E52" i="10"/>
  <c r="D52" i="10"/>
  <c r="C52" i="10"/>
  <c r="J48" i="10"/>
  <c r="I47" i="10"/>
  <c r="H47" i="10"/>
  <c r="G47" i="10"/>
  <c r="F47" i="10"/>
  <c r="E47" i="10"/>
  <c r="D47" i="10"/>
  <c r="C47" i="10"/>
  <c r="J46" i="10"/>
  <c r="J45" i="10"/>
  <c r="I44" i="10"/>
  <c r="H44" i="10"/>
  <c r="G44" i="10"/>
  <c r="F44" i="10"/>
  <c r="E44" i="10"/>
  <c r="D44" i="10"/>
  <c r="C44" i="10"/>
  <c r="J42" i="10"/>
  <c r="J39" i="10"/>
  <c r="I38" i="10"/>
  <c r="H38" i="10"/>
  <c r="G38" i="10"/>
  <c r="F38" i="10"/>
  <c r="E38" i="10"/>
  <c r="D38" i="10"/>
  <c r="C38" i="10"/>
  <c r="J37" i="10"/>
  <c r="I36" i="10"/>
  <c r="H36" i="10"/>
  <c r="G36" i="10"/>
  <c r="F36" i="10"/>
  <c r="E36" i="10"/>
  <c r="D36" i="10"/>
  <c r="C36" i="10"/>
  <c r="J35" i="10"/>
  <c r="I34" i="10"/>
  <c r="H34" i="10"/>
  <c r="G34" i="10"/>
  <c r="F34" i="10"/>
  <c r="E34" i="10"/>
  <c r="D34" i="10"/>
  <c r="C34" i="10"/>
  <c r="J33" i="10"/>
  <c r="J32" i="10"/>
  <c r="J31" i="10"/>
  <c r="I30" i="10"/>
  <c r="H30" i="10"/>
  <c r="G30" i="10"/>
  <c r="F30" i="10"/>
  <c r="E30" i="10"/>
  <c r="D30" i="10"/>
  <c r="C30" i="10"/>
  <c r="J27" i="10"/>
  <c r="I26" i="10"/>
  <c r="H26" i="10"/>
  <c r="G26" i="10"/>
  <c r="F26" i="10"/>
  <c r="E26" i="10"/>
  <c r="D26" i="10"/>
  <c r="C26" i="10"/>
  <c r="J25" i="10"/>
  <c r="I24" i="10"/>
  <c r="H24" i="10"/>
  <c r="G24" i="10"/>
  <c r="F24" i="10"/>
  <c r="E24" i="10"/>
  <c r="D24" i="10"/>
  <c r="C24" i="10"/>
  <c r="F23" i="10" l="1"/>
  <c r="J28" i="10"/>
  <c r="J28" i="8"/>
  <c r="G23" i="10"/>
  <c r="G22" i="10" s="1"/>
  <c r="I23" i="10"/>
  <c r="I40" i="10"/>
  <c r="C23" i="10"/>
  <c r="J34" i="10"/>
  <c r="I51" i="10"/>
  <c r="I50" i="10" s="1"/>
  <c r="H23" i="10"/>
  <c r="C40" i="10"/>
  <c r="D40" i="10"/>
  <c r="G40" i="10"/>
  <c r="E23" i="10"/>
  <c r="J28" i="7"/>
  <c r="J52" i="10"/>
  <c r="J28" i="6"/>
  <c r="D23" i="10"/>
  <c r="E40" i="10"/>
  <c r="J60" i="10"/>
  <c r="H40" i="10"/>
  <c r="C51" i="10"/>
  <c r="C50" i="10" s="1"/>
  <c r="D51" i="10"/>
  <c r="D50" i="10" s="1"/>
  <c r="F40" i="10"/>
  <c r="E51" i="10"/>
  <c r="E50" i="10" s="1"/>
  <c r="J54" i="10"/>
  <c r="J36" i="10"/>
  <c r="J47" i="10"/>
  <c r="J58" i="10"/>
  <c r="J61" i="10"/>
  <c r="F51" i="10"/>
  <c r="F50" i="10" s="1"/>
  <c r="J30" i="10"/>
  <c r="J26" i="10"/>
  <c r="G51" i="10"/>
  <c r="G50" i="10" s="1"/>
  <c r="H51" i="10"/>
  <c r="H50" i="10" s="1"/>
  <c r="J28" i="5"/>
  <c r="J28" i="9"/>
  <c r="J24" i="10"/>
  <c r="J41" i="10"/>
  <c r="J44" i="10"/>
  <c r="J38" i="10"/>
  <c r="J56" i="10"/>
  <c r="H22" i="10" l="1"/>
  <c r="H19" i="10"/>
  <c r="I22" i="10"/>
  <c r="I19" i="10" s="1"/>
  <c r="E22" i="10"/>
  <c r="E19" i="10" s="1"/>
  <c r="C22" i="10"/>
  <c r="C19" i="10" s="1"/>
  <c r="D22" i="10"/>
  <c r="D19" i="10" s="1"/>
  <c r="G19" i="10"/>
  <c r="J50" i="10"/>
  <c r="J40" i="10"/>
  <c r="J51" i="10"/>
  <c r="J23" i="10"/>
  <c r="F22" i="10"/>
  <c r="F19" i="10" s="1"/>
  <c r="J19" i="10" l="1"/>
  <c r="J22" i="10"/>
  <c r="C52" i="6"/>
  <c r="D52" i="6"/>
  <c r="E52" i="6"/>
  <c r="F52" i="6"/>
  <c r="G52" i="6"/>
  <c r="H52" i="6"/>
  <c r="I52" i="6"/>
  <c r="J53" i="6"/>
  <c r="C54" i="6"/>
  <c r="D54" i="6"/>
  <c r="E54" i="6"/>
  <c r="F54" i="6"/>
  <c r="G54" i="6"/>
  <c r="H54" i="6"/>
  <c r="I54" i="6"/>
  <c r="J55" i="6"/>
  <c r="C56" i="6"/>
  <c r="D56" i="6"/>
  <c r="E56" i="6"/>
  <c r="F56" i="6"/>
  <c r="G56" i="6"/>
  <c r="H56" i="6"/>
  <c r="I56" i="6"/>
  <c r="J57" i="6"/>
  <c r="C58" i="6"/>
  <c r="D58" i="6"/>
  <c r="E58" i="6"/>
  <c r="F58" i="6"/>
  <c r="G58" i="6"/>
  <c r="H58" i="6"/>
  <c r="I58" i="6"/>
  <c r="J59" i="6"/>
  <c r="C61" i="6"/>
  <c r="C60" i="6" s="1"/>
  <c r="D61" i="6"/>
  <c r="D60" i="6" s="1"/>
  <c r="E61" i="6"/>
  <c r="E60" i="6" s="1"/>
  <c r="F61" i="6"/>
  <c r="F60" i="6" s="1"/>
  <c r="G61" i="6"/>
  <c r="G60" i="6" s="1"/>
  <c r="H61" i="6"/>
  <c r="H60" i="6" s="1"/>
  <c r="I61" i="6"/>
  <c r="I60" i="6" s="1"/>
  <c r="J56" i="6" l="1"/>
  <c r="D51" i="6"/>
  <c r="D50" i="6" s="1"/>
  <c r="J58" i="6"/>
  <c r="F51" i="6"/>
  <c r="F50" i="6" s="1"/>
  <c r="J54" i="6"/>
  <c r="I51" i="6"/>
  <c r="I50" i="6" s="1"/>
  <c r="E51" i="6"/>
  <c r="E50" i="6" s="1"/>
  <c r="H51" i="6"/>
  <c r="H50" i="6" s="1"/>
  <c r="G51" i="6"/>
  <c r="C51" i="6"/>
  <c r="C50" i="6" s="1"/>
  <c r="G50" i="6"/>
  <c r="J60" i="6"/>
  <c r="J61" i="6"/>
  <c r="J52" i="6"/>
  <c r="J62" i="8"/>
  <c r="I61" i="8"/>
  <c r="I60" i="8" s="1"/>
  <c r="H61" i="8"/>
  <c r="H60" i="8" s="1"/>
  <c r="G61" i="8"/>
  <c r="G60" i="8" s="1"/>
  <c r="F61" i="8"/>
  <c r="F60" i="8" s="1"/>
  <c r="E61" i="8"/>
  <c r="E60" i="8" s="1"/>
  <c r="D61" i="8"/>
  <c r="D60" i="8" s="1"/>
  <c r="C61" i="8"/>
  <c r="C60" i="8" s="1"/>
  <c r="J59" i="8"/>
  <c r="I58" i="8"/>
  <c r="H58" i="8"/>
  <c r="G58" i="8"/>
  <c r="F58" i="8"/>
  <c r="E58" i="8"/>
  <c r="D58" i="8"/>
  <c r="C58" i="8"/>
  <c r="J57" i="8"/>
  <c r="I56" i="8"/>
  <c r="H56" i="8"/>
  <c r="G56" i="8"/>
  <c r="F56" i="8"/>
  <c r="E56" i="8"/>
  <c r="D56" i="8"/>
  <c r="C56" i="8"/>
  <c r="J55" i="8"/>
  <c r="I54" i="8"/>
  <c r="H54" i="8"/>
  <c r="G54" i="8"/>
  <c r="F54" i="8"/>
  <c r="E54" i="8"/>
  <c r="D54" i="8"/>
  <c r="C54" i="8"/>
  <c r="J53" i="8"/>
  <c r="I52" i="8"/>
  <c r="H52" i="8"/>
  <c r="G52" i="8"/>
  <c r="F52" i="8"/>
  <c r="E52" i="8"/>
  <c r="D52" i="8"/>
  <c r="C52" i="8"/>
  <c r="J62" i="7"/>
  <c r="I61" i="7"/>
  <c r="I60" i="7" s="1"/>
  <c r="H61" i="7"/>
  <c r="H60" i="7" s="1"/>
  <c r="G61" i="7"/>
  <c r="G60" i="7" s="1"/>
  <c r="F61" i="7"/>
  <c r="F60" i="7" s="1"/>
  <c r="E61" i="7"/>
  <c r="E60" i="7" s="1"/>
  <c r="D61" i="7"/>
  <c r="D60" i="7" s="1"/>
  <c r="C61" i="7"/>
  <c r="C60" i="7" s="1"/>
  <c r="J59" i="7"/>
  <c r="I58" i="7"/>
  <c r="H58" i="7"/>
  <c r="G58" i="7"/>
  <c r="F58" i="7"/>
  <c r="E58" i="7"/>
  <c r="D58" i="7"/>
  <c r="C58" i="7"/>
  <c r="J57" i="7"/>
  <c r="I56" i="7"/>
  <c r="H56" i="7"/>
  <c r="G56" i="7"/>
  <c r="F56" i="7"/>
  <c r="E56" i="7"/>
  <c r="D56" i="7"/>
  <c r="C56" i="7"/>
  <c r="J55" i="7"/>
  <c r="I54" i="7"/>
  <c r="H54" i="7"/>
  <c r="G54" i="7"/>
  <c r="F54" i="7"/>
  <c r="E54" i="7"/>
  <c r="D54" i="7"/>
  <c r="C54" i="7"/>
  <c r="J53" i="7"/>
  <c r="I52" i="7"/>
  <c r="H52" i="7"/>
  <c r="G52" i="7"/>
  <c r="F52" i="7"/>
  <c r="E52" i="7"/>
  <c r="D52" i="7"/>
  <c r="C52" i="7"/>
  <c r="J62" i="6"/>
  <c r="D58" i="5"/>
  <c r="E58" i="5"/>
  <c r="F58" i="5"/>
  <c r="G58" i="5"/>
  <c r="H58" i="5"/>
  <c r="I58" i="5"/>
  <c r="D56" i="5"/>
  <c r="E56" i="5"/>
  <c r="F56" i="5"/>
  <c r="G56" i="5"/>
  <c r="H56" i="5"/>
  <c r="I56" i="5"/>
  <c r="J57" i="5"/>
  <c r="J59" i="5"/>
  <c r="J53" i="5"/>
  <c r="J55" i="5"/>
  <c r="D52" i="5"/>
  <c r="E52" i="5"/>
  <c r="F52" i="5"/>
  <c r="G52" i="5"/>
  <c r="H52" i="5"/>
  <c r="I52" i="5"/>
  <c r="C58" i="5"/>
  <c r="C56" i="5"/>
  <c r="C52" i="5"/>
  <c r="D51" i="8" l="1"/>
  <c r="D50" i="8" s="1"/>
  <c r="J54" i="7"/>
  <c r="H51" i="7"/>
  <c r="H50" i="7" s="1"/>
  <c r="H51" i="8"/>
  <c r="H50" i="8" s="1"/>
  <c r="J52" i="8"/>
  <c r="J56" i="8"/>
  <c r="J50" i="6"/>
  <c r="J51" i="6"/>
  <c r="J58" i="7"/>
  <c r="J60" i="8"/>
  <c r="J61" i="8"/>
  <c r="J54" i="8"/>
  <c r="J58" i="8"/>
  <c r="J60" i="7"/>
  <c r="J61" i="7"/>
  <c r="J52" i="7"/>
  <c r="J56" i="7"/>
  <c r="D51" i="7"/>
  <c r="D50" i="7" s="1"/>
  <c r="J52" i="5"/>
  <c r="G51" i="8"/>
  <c r="G50" i="8" s="1"/>
  <c r="F51" i="8"/>
  <c r="F50" i="8" s="1"/>
  <c r="C51" i="8"/>
  <c r="C50" i="8" s="1"/>
  <c r="I51" i="8"/>
  <c r="I50" i="8" s="1"/>
  <c r="F51" i="7"/>
  <c r="F50" i="7" s="1"/>
  <c r="C51" i="7"/>
  <c r="C50" i="7" s="1"/>
  <c r="G51" i="7"/>
  <c r="G50" i="7" s="1"/>
  <c r="I51" i="7"/>
  <c r="I50" i="7" s="1"/>
  <c r="J58" i="5"/>
  <c r="E51" i="8"/>
  <c r="E50" i="8" s="1"/>
  <c r="E51" i="7"/>
  <c r="E50" i="7" s="1"/>
  <c r="J56" i="5"/>
  <c r="J51" i="8" l="1"/>
  <c r="J51" i="7"/>
  <c r="J50" i="8"/>
  <c r="J50" i="7"/>
  <c r="J62" i="9"/>
  <c r="L61" i="9"/>
  <c r="L60" i="9" s="1"/>
  <c r="K61" i="9"/>
  <c r="K60" i="9" s="1"/>
  <c r="I61" i="9"/>
  <c r="I60" i="9" s="1"/>
  <c r="H61" i="9"/>
  <c r="H60" i="9" s="1"/>
  <c r="G61" i="9"/>
  <c r="G60" i="9" s="1"/>
  <c r="F61" i="9"/>
  <c r="F60" i="9" s="1"/>
  <c r="E61" i="9"/>
  <c r="E60" i="9" s="1"/>
  <c r="D61" i="9"/>
  <c r="D60" i="9" s="1"/>
  <c r="C61" i="9"/>
  <c r="C60" i="9" s="1"/>
  <c r="J59" i="9"/>
  <c r="L58" i="9"/>
  <c r="K58" i="9"/>
  <c r="I58" i="9"/>
  <c r="H58" i="9"/>
  <c r="G58" i="9"/>
  <c r="F58" i="9"/>
  <c r="E58" i="9"/>
  <c r="D58" i="9"/>
  <c r="C58" i="9"/>
  <c r="J57" i="9"/>
  <c r="L56" i="9"/>
  <c r="K56" i="9"/>
  <c r="I56" i="9"/>
  <c r="H56" i="9"/>
  <c r="G56" i="9"/>
  <c r="F56" i="9"/>
  <c r="E56" i="9"/>
  <c r="C56" i="9"/>
  <c r="J55" i="9"/>
  <c r="L54" i="9"/>
  <c r="K54" i="9"/>
  <c r="I54" i="9"/>
  <c r="H54" i="9"/>
  <c r="G54" i="9"/>
  <c r="F54" i="9"/>
  <c r="E54" i="9"/>
  <c r="D54" i="9"/>
  <c r="C54" i="9"/>
  <c r="J53" i="9"/>
  <c r="J52" i="9" s="1"/>
  <c r="L52" i="9"/>
  <c r="K52" i="9"/>
  <c r="I52" i="9"/>
  <c r="H52" i="9"/>
  <c r="G52" i="9"/>
  <c r="F52" i="9"/>
  <c r="E52" i="9"/>
  <c r="D52" i="9"/>
  <c r="C52" i="9"/>
  <c r="J48" i="9"/>
  <c r="N48" i="9" s="1"/>
  <c r="L47" i="9"/>
  <c r="K47" i="9"/>
  <c r="I47" i="9"/>
  <c r="H47" i="9"/>
  <c r="G47" i="9"/>
  <c r="F47" i="9"/>
  <c r="E47" i="9"/>
  <c r="D47" i="9"/>
  <c r="C47" i="9"/>
  <c r="J46" i="9"/>
  <c r="N46" i="9" s="1"/>
  <c r="J45" i="9"/>
  <c r="N45" i="9" s="1"/>
  <c r="L44" i="9"/>
  <c r="K44" i="9"/>
  <c r="I44" i="9"/>
  <c r="H44" i="9"/>
  <c r="G44" i="9"/>
  <c r="F44" i="9"/>
  <c r="E44" i="9"/>
  <c r="D44" i="9"/>
  <c r="C44" i="9"/>
  <c r="J42" i="9"/>
  <c r="N42" i="9" s="1"/>
  <c r="L41" i="9"/>
  <c r="K41" i="9"/>
  <c r="J39" i="9"/>
  <c r="N39" i="9" s="1"/>
  <c r="L38" i="9"/>
  <c r="K38" i="9"/>
  <c r="I38" i="9"/>
  <c r="H38" i="9"/>
  <c r="G38" i="9"/>
  <c r="F38" i="9"/>
  <c r="E38" i="9"/>
  <c r="D38" i="9"/>
  <c r="C38" i="9"/>
  <c r="J37" i="9"/>
  <c r="N37" i="9" s="1"/>
  <c r="L36" i="9"/>
  <c r="K36" i="9"/>
  <c r="I36" i="9"/>
  <c r="H36" i="9"/>
  <c r="G36" i="9"/>
  <c r="F36" i="9"/>
  <c r="E36" i="9"/>
  <c r="D36" i="9"/>
  <c r="C36" i="9"/>
  <c r="J35" i="9"/>
  <c r="N35" i="9" s="1"/>
  <c r="L34" i="9"/>
  <c r="K34" i="9"/>
  <c r="I34" i="9"/>
  <c r="H34" i="9"/>
  <c r="G34" i="9"/>
  <c r="F34" i="9"/>
  <c r="E34" i="9"/>
  <c r="D34" i="9"/>
  <c r="C34" i="9"/>
  <c r="J33" i="9"/>
  <c r="N33" i="9" s="1"/>
  <c r="J32" i="9"/>
  <c r="N32" i="9" s="1"/>
  <c r="J31" i="9"/>
  <c r="N31" i="9" s="1"/>
  <c r="L30" i="9"/>
  <c r="K30" i="9"/>
  <c r="I30" i="9"/>
  <c r="H30" i="9"/>
  <c r="G30" i="9"/>
  <c r="F30" i="9"/>
  <c r="E30" i="9"/>
  <c r="D30" i="9"/>
  <c r="C30" i="9"/>
  <c r="J27" i="9"/>
  <c r="N27" i="9" s="1"/>
  <c r="L26" i="9"/>
  <c r="I26" i="9"/>
  <c r="H26" i="9"/>
  <c r="G26" i="9"/>
  <c r="F26" i="9"/>
  <c r="E26" i="9"/>
  <c r="D26" i="9"/>
  <c r="C26" i="9"/>
  <c r="M26" i="9" s="1"/>
  <c r="J25" i="9"/>
  <c r="N25" i="9" s="1"/>
  <c r="L24" i="9"/>
  <c r="K24" i="9"/>
  <c r="I24" i="9"/>
  <c r="H24" i="9"/>
  <c r="G24" i="9"/>
  <c r="F24" i="9"/>
  <c r="E24" i="9"/>
  <c r="D24" i="9"/>
  <c r="C24" i="9"/>
  <c r="E23" i="9" l="1"/>
  <c r="C23" i="9"/>
  <c r="M24" i="9"/>
  <c r="D23" i="9"/>
  <c r="I23" i="9"/>
  <c r="H23" i="9"/>
  <c r="G23" i="9"/>
  <c r="F23" i="9"/>
  <c r="I40" i="9"/>
  <c r="G40" i="9"/>
  <c r="K40" i="9"/>
  <c r="C40" i="9"/>
  <c r="C51" i="9"/>
  <c r="C50" i="9" s="1"/>
  <c r="J26" i="9"/>
  <c r="N26" i="9" s="1"/>
  <c r="J24" i="9"/>
  <c r="N24" i="9" s="1"/>
  <c r="L40" i="9"/>
  <c r="L23" i="9"/>
  <c r="K23" i="9"/>
  <c r="J38" i="9"/>
  <c r="N38" i="9" s="1"/>
  <c r="J36" i="9"/>
  <c r="N36" i="9" s="1"/>
  <c r="J34" i="9"/>
  <c r="N34" i="9" s="1"/>
  <c r="J30" i="9"/>
  <c r="N30" i="9" s="1"/>
  <c r="J41" i="9"/>
  <c r="N41" i="9" s="1"/>
  <c r="G51" i="9"/>
  <c r="G50" i="9" s="1"/>
  <c r="E40" i="9"/>
  <c r="J54" i="9"/>
  <c r="E51" i="9"/>
  <c r="E50" i="9" s="1"/>
  <c r="I51" i="9"/>
  <c r="I50" i="9" s="1"/>
  <c r="D40" i="9"/>
  <c r="H40" i="9"/>
  <c r="J47" i="9"/>
  <c r="N47" i="9" s="1"/>
  <c r="J56" i="9"/>
  <c r="K51" i="9"/>
  <c r="K50" i="9" s="1"/>
  <c r="D51" i="9"/>
  <c r="D50" i="9" s="1"/>
  <c r="H51" i="9"/>
  <c r="H50" i="9" s="1"/>
  <c r="J58" i="9"/>
  <c r="L51" i="9"/>
  <c r="L50" i="9" s="1"/>
  <c r="J60" i="9"/>
  <c r="J61" i="9"/>
  <c r="F40" i="9"/>
  <c r="F51" i="9"/>
  <c r="F50" i="9" s="1"/>
  <c r="G22" i="9" l="1"/>
  <c r="G19" i="9" s="1"/>
  <c r="I22" i="9"/>
  <c r="I19" i="9" s="1"/>
  <c r="C22" i="9"/>
  <c r="C19" i="9" s="1"/>
  <c r="M23" i="9"/>
  <c r="K22" i="9"/>
  <c r="K19" i="9" s="1"/>
  <c r="D22" i="9"/>
  <c r="D19" i="9" s="1"/>
  <c r="L22" i="9"/>
  <c r="L19" i="9" s="1"/>
  <c r="H22" i="9"/>
  <c r="H19" i="9" s="1"/>
  <c r="F22" i="9"/>
  <c r="F19" i="9" s="1"/>
  <c r="J40" i="9"/>
  <c r="N40" i="9" s="1"/>
  <c r="J50" i="9"/>
  <c r="N50" i="9" s="1"/>
  <c r="J51" i="9"/>
  <c r="E22" i="9"/>
  <c r="E19" i="9" s="1"/>
  <c r="J23" i="9"/>
  <c r="M22" i="9" l="1"/>
  <c r="M19" i="9"/>
  <c r="J19" i="9"/>
  <c r="N19" i="9" s="1"/>
  <c r="J22" i="9"/>
  <c r="N22" i="9" s="1"/>
  <c r="N23" i="9"/>
  <c r="J48" i="8" l="1"/>
  <c r="I47" i="8"/>
  <c r="H47" i="8"/>
  <c r="G47" i="8"/>
  <c r="F47" i="8"/>
  <c r="E47" i="8"/>
  <c r="D47" i="8"/>
  <c r="C47" i="8"/>
  <c r="J46" i="8"/>
  <c r="J45" i="8"/>
  <c r="I44" i="8"/>
  <c r="H44" i="8"/>
  <c r="G44" i="8"/>
  <c r="F44" i="8"/>
  <c r="E44" i="8"/>
  <c r="D44" i="8"/>
  <c r="C44" i="8"/>
  <c r="J42" i="8"/>
  <c r="J39" i="8"/>
  <c r="I38" i="8"/>
  <c r="H38" i="8"/>
  <c r="G38" i="8"/>
  <c r="F38" i="8"/>
  <c r="E38" i="8"/>
  <c r="D38" i="8"/>
  <c r="C38" i="8"/>
  <c r="J37" i="8"/>
  <c r="I36" i="8"/>
  <c r="H36" i="8"/>
  <c r="G36" i="8"/>
  <c r="F36" i="8"/>
  <c r="E36" i="8"/>
  <c r="D36" i="8"/>
  <c r="C36" i="8"/>
  <c r="J35" i="8"/>
  <c r="I34" i="8"/>
  <c r="H34" i="8"/>
  <c r="G34" i="8"/>
  <c r="F34" i="8"/>
  <c r="E34" i="8"/>
  <c r="D34" i="8"/>
  <c r="C34" i="8"/>
  <c r="J33" i="8"/>
  <c r="J32" i="8"/>
  <c r="I30" i="8"/>
  <c r="H30" i="8"/>
  <c r="G30" i="8"/>
  <c r="F30" i="8"/>
  <c r="E30" i="8"/>
  <c r="D30" i="8"/>
  <c r="C30" i="8"/>
  <c r="J27" i="8"/>
  <c r="I26" i="8"/>
  <c r="H26" i="8"/>
  <c r="G26" i="8"/>
  <c r="F26" i="8"/>
  <c r="E26" i="8"/>
  <c r="D26" i="8"/>
  <c r="C26" i="8"/>
  <c r="J25" i="8"/>
  <c r="I24" i="8"/>
  <c r="H24" i="8"/>
  <c r="G24" i="8"/>
  <c r="F24" i="8"/>
  <c r="E24" i="8"/>
  <c r="D24" i="8"/>
  <c r="C24" i="8"/>
  <c r="J48" i="7"/>
  <c r="I47" i="7"/>
  <c r="H47" i="7"/>
  <c r="G47" i="7"/>
  <c r="F47" i="7"/>
  <c r="E47" i="7"/>
  <c r="D47" i="7"/>
  <c r="C47" i="7"/>
  <c r="J46" i="7"/>
  <c r="J45" i="7"/>
  <c r="I44" i="7"/>
  <c r="H44" i="7"/>
  <c r="G44" i="7"/>
  <c r="F44" i="7"/>
  <c r="E44" i="7"/>
  <c r="D44" i="7"/>
  <c r="C44" i="7"/>
  <c r="J42" i="7"/>
  <c r="J39" i="7"/>
  <c r="I38" i="7"/>
  <c r="H38" i="7"/>
  <c r="G38" i="7"/>
  <c r="F38" i="7"/>
  <c r="E38" i="7"/>
  <c r="D38" i="7"/>
  <c r="C38" i="7"/>
  <c r="J37" i="7"/>
  <c r="I36" i="7"/>
  <c r="H36" i="7"/>
  <c r="G36" i="7"/>
  <c r="F36" i="7"/>
  <c r="E36" i="7"/>
  <c r="D36" i="7"/>
  <c r="C36" i="7"/>
  <c r="J35" i="7"/>
  <c r="I34" i="7"/>
  <c r="H34" i="7"/>
  <c r="G34" i="7"/>
  <c r="F34" i="7"/>
  <c r="E34" i="7"/>
  <c r="D34" i="7"/>
  <c r="C34" i="7"/>
  <c r="J33" i="7"/>
  <c r="J32" i="7"/>
  <c r="J31" i="7"/>
  <c r="I30" i="7"/>
  <c r="H30" i="7"/>
  <c r="G30" i="7"/>
  <c r="F30" i="7"/>
  <c r="E30" i="7"/>
  <c r="D30" i="7"/>
  <c r="C30" i="7"/>
  <c r="J27" i="7"/>
  <c r="I26" i="7"/>
  <c r="H26" i="7"/>
  <c r="G26" i="7"/>
  <c r="F26" i="7"/>
  <c r="E26" i="7"/>
  <c r="D26" i="7"/>
  <c r="C26" i="7"/>
  <c r="J25" i="7"/>
  <c r="I24" i="7"/>
  <c r="H24" i="7"/>
  <c r="G24" i="7"/>
  <c r="F24" i="7"/>
  <c r="E24" i="7"/>
  <c r="D24" i="7"/>
  <c r="C24" i="7"/>
  <c r="J48" i="6"/>
  <c r="I47" i="6"/>
  <c r="H47" i="6"/>
  <c r="G47" i="6"/>
  <c r="F47" i="6"/>
  <c r="E47" i="6"/>
  <c r="D47" i="6"/>
  <c r="C47" i="6"/>
  <c r="J46" i="6"/>
  <c r="J45" i="6"/>
  <c r="I44" i="6"/>
  <c r="H44" i="6"/>
  <c r="G44" i="6"/>
  <c r="F44" i="6"/>
  <c r="E44" i="6"/>
  <c r="D44" i="6"/>
  <c r="C44" i="6"/>
  <c r="J42" i="6"/>
  <c r="J39" i="6"/>
  <c r="I38" i="6"/>
  <c r="H38" i="6"/>
  <c r="G38" i="6"/>
  <c r="F38" i="6"/>
  <c r="E38" i="6"/>
  <c r="D38" i="6"/>
  <c r="C38" i="6"/>
  <c r="J37" i="6"/>
  <c r="I36" i="6"/>
  <c r="H36" i="6"/>
  <c r="G36" i="6"/>
  <c r="F36" i="6"/>
  <c r="E36" i="6"/>
  <c r="D36" i="6"/>
  <c r="C36" i="6"/>
  <c r="J35" i="6"/>
  <c r="I34" i="6"/>
  <c r="H34" i="6"/>
  <c r="G34" i="6"/>
  <c r="F34" i="6"/>
  <c r="E34" i="6"/>
  <c r="D34" i="6"/>
  <c r="C34" i="6"/>
  <c r="J33" i="6"/>
  <c r="J32" i="6"/>
  <c r="J31" i="6"/>
  <c r="I30" i="6"/>
  <c r="H30" i="6"/>
  <c r="G30" i="6"/>
  <c r="F30" i="6"/>
  <c r="E30" i="6"/>
  <c r="D30" i="6"/>
  <c r="C30" i="6"/>
  <c r="J27" i="6"/>
  <c r="I26" i="6"/>
  <c r="H26" i="6"/>
  <c r="G26" i="6"/>
  <c r="F26" i="6"/>
  <c r="E26" i="6"/>
  <c r="D26" i="6"/>
  <c r="C26" i="6"/>
  <c r="J25" i="6"/>
  <c r="I24" i="6"/>
  <c r="H24" i="6"/>
  <c r="G24" i="6"/>
  <c r="F24" i="6"/>
  <c r="E24" i="6"/>
  <c r="D24" i="6"/>
  <c r="C24" i="6"/>
  <c r="J62" i="5"/>
  <c r="I61" i="5"/>
  <c r="I60" i="5" s="1"/>
  <c r="H61" i="5"/>
  <c r="H60" i="5" s="1"/>
  <c r="G61" i="5"/>
  <c r="G60" i="5" s="1"/>
  <c r="F61" i="5"/>
  <c r="F60" i="5" s="1"/>
  <c r="E61" i="5"/>
  <c r="E60" i="5" s="1"/>
  <c r="D61" i="5"/>
  <c r="D60" i="5" s="1"/>
  <c r="C61" i="5"/>
  <c r="C60" i="5" s="1"/>
  <c r="I54" i="5"/>
  <c r="I51" i="5" s="1"/>
  <c r="H54" i="5"/>
  <c r="H51" i="5" s="1"/>
  <c r="G54" i="5"/>
  <c r="G51" i="5" s="1"/>
  <c r="F54" i="5"/>
  <c r="F51" i="5" s="1"/>
  <c r="E54" i="5"/>
  <c r="D54" i="5"/>
  <c r="D51" i="5" s="1"/>
  <c r="C54" i="5"/>
  <c r="C51" i="5" s="1"/>
  <c r="J48" i="5"/>
  <c r="I47" i="5"/>
  <c r="H47" i="5"/>
  <c r="G47" i="5"/>
  <c r="F47" i="5"/>
  <c r="E47" i="5"/>
  <c r="D47" i="5"/>
  <c r="C47" i="5"/>
  <c r="J46" i="5"/>
  <c r="J45" i="5"/>
  <c r="I44" i="5"/>
  <c r="H44" i="5"/>
  <c r="G44" i="5"/>
  <c r="F44" i="5"/>
  <c r="E44" i="5"/>
  <c r="D44" i="5"/>
  <c r="C44" i="5"/>
  <c r="J42" i="5"/>
  <c r="J39" i="5"/>
  <c r="I38" i="5"/>
  <c r="H38" i="5"/>
  <c r="G38" i="5"/>
  <c r="F38" i="5"/>
  <c r="E38" i="5"/>
  <c r="D38" i="5"/>
  <c r="C38" i="5"/>
  <c r="J37" i="5"/>
  <c r="I36" i="5"/>
  <c r="H36" i="5"/>
  <c r="G36" i="5"/>
  <c r="F36" i="5"/>
  <c r="E36" i="5"/>
  <c r="D36" i="5"/>
  <c r="C36" i="5"/>
  <c r="J35" i="5"/>
  <c r="I34" i="5"/>
  <c r="H34" i="5"/>
  <c r="G34" i="5"/>
  <c r="F34" i="5"/>
  <c r="E34" i="5"/>
  <c r="D34" i="5"/>
  <c r="C34" i="5"/>
  <c r="J33" i="5"/>
  <c r="J32" i="5"/>
  <c r="J31" i="5"/>
  <c r="I30" i="5"/>
  <c r="H30" i="5"/>
  <c r="G30" i="5"/>
  <c r="F30" i="5"/>
  <c r="E30" i="5"/>
  <c r="D30" i="5"/>
  <c r="C30" i="5"/>
  <c r="J27" i="5"/>
  <c r="I26" i="5"/>
  <c r="H26" i="5"/>
  <c r="G26" i="5"/>
  <c r="F26" i="5"/>
  <c r="E26" i="5"/>
  <c r="D26" i="5"/>
  <c r="C26" i="5"/>
  <c r="J25" i="5"/>
  <c r="I24" i="5"/>
  <c r="H24" i="5"/>
  <c r="G24" i="5"/>
  <c r="F24" i="5"/>
  <c r="E24" i="5"/>
  <c r="D24" i="5"/>
  <c r="C24" i="5"/>
  <c r="H23" i="6" l="1"/>
  <c r="C23" i="8"/>
  <c r="G23" i="8"/>
  <c r="F23" i="8"/>
  <c r="H23" i="8"/>
  <c r="I23" i="8"/>
  <c r="I23" i="7"/>
  <c r="E23" i="7"/>
  <c r="G23" i="7"/>
  <c r="F23" i="7"/>
  <c r="H23" i="7"/>
  <c r="I23" i="6"/>
  <c r="C23" i="5"/>
  <c r="E23" i="5"/>
  <c r="D23" i="8"/>
  <c r="C23" i="7"/>
  <c r="D23" i="7"/>
  <c r="C23" i="6"/>
  <c r="D23" i="6"/>
  <c r="D23" i="5"/>
  <c r="E23" i="8"/>
  <c r="G40" i="8"/>
  <c r="G22" i="8" s="1"/>
  <c r="G23" i="6"/>
  <c r="F23" i="6"/>
  <c r="E23" i="6"/>
  <c r="I23" i="5"/>
  <c r="H23" i="5"/>
  <c r="G23" i="5"/>
  <c r="F23" i="5"/>
  <c r="J60" i="5"/>
  <c r="J54" i="5"/>
  <c r="J51" i="5" s="1"/>
  <c r="E51" i="5"/>
  <c r="E50" i="5" s="1"/>
  <c r="J24" i="8"/>
  <c r="J47" i="7"/>
  <c r="J38" i="7"/>
  <c r="I40" i="7"/>
  <c r="D50" i="5"/>
  <c r="H50" i="5"/>
  <c r="J26" i="8"/>
  <c r="J34" i="8"/>
  <c r="J36" i="8"/>
  <c r="J38" i="8"/>
  <c r="C40" i="8"/>
  <c r="J41" i="8"/>
  <c r="I40" i="8"/>
  <c r="H40" i="8"/>
  <c r="J47" i="8"/>
  <c r="E40" i="8"/>
  <c r="D40" i="8"/>
  <c r="J44" i="8"/>
  <c r="J36" i="7"/>
  <c r="J26" i="7"/>
  <c r="G40" i="7"/>
  <c r="F40" i="7"/>
  <c r="J41" i="7"/>
  <c r="E40" i="7"/>
  <c r="C40" i="7"/>
  <c r="H40" i="7"/>
  <c r="D40" i="7"/>
  <c r="E40" i="6"/>
  <c r="I40" i="6"/>
  <c r="G40" i="6"/>
  <c r="C40" i="6"/>
  <c r="J26" i="5"/>
  <c r="J38" i="5"/>
  <c r="C40" i="5"/>
  <c r="J47" i="5"/>
  <c r="I40" i="5"/>
  <c r="G50" i="5"/>
  <c r="F50" i="5"/>
  <c r="C50" i="5"/>
  <c r="I50" i="5"/>
  <c r="J61" i="5"/>
  <c r="H40" i="5"/>
  <c r="G40" i="5"/>
  <c r="J44" i="6"/>
  <c r="J36" i="6"/>
  <c r="D40" i="5"/>
  <c r="J38" i="6"/>
  <c r="J41" i="6"/>
  <c r="J34" i="6"/>
  <c r="J41" i="5"/>
  <c r="F40" i="5"/>
  <c r="E40" i="5"/>
  <c r="J30" i="8"/>
  <c r="J24" i="7"/>
  <c r="J47" i="6"/>
  <c r="D40" i="6"/>
  <c r="H40" i="6"/>
  <c r="J30" i="6"/>
  <c r="J26" i="6"/>
  <c r="J24" i="6"/>
  <c r="J24" i="5"/>
  <c r="J36" i="5"/>
  <c r="J44" i="5"/>
  <c r="J34" i="7"/>
  <c r="J30" i="5"/>
  <c r="F40" i="6"/>
  <c r="J30" i="7"/>
  <c r="F40" i="8"/>
  <c r="J34" i="5"/>
  <c r="J44" i="7"/>
  <c r="H22" i="5" l="1"/>
  <c r="H19" i="5" s="1"/>
  <c r="E22" i="7"/>
  <c r="E19" i="7" s="1"/>
  <c r="C22" i="7"/>
  <c r="C19" i="7" s="1"/>
  <c r="I22" i="7"/>
  <c r="I19" i="7" s="1"/>
  <c r="G22" i="7"/>
  <c r="G19" i="7" s="1"/>
  <c r="I22" i="8"/>
  <c r="I19" i="8" s="1"/>
  <c r="F22" i="7"/>
  <c r="F19" i="7" s="1"/>
  <c r="C22" i="8"/>
  <c r="C19" i="8" s="1"/>
  <c r="E22" i="8"/>
  <c r="G19" i="8"/>
  <c r="C22" i="6"/>
  <c r="C19" i="6" s="1"/>
  <c r="I22" i="6"/>
  <c r="I19" i="6" s="1"/>
  <c r="C22" i="5"/>
  <c r="C19" i="5" s="1"/>
  <c r="H22" i="8"/>
  <c r="H19" i="8" s="1"/>
  <c r="J23" i="8"/>
  <c r="D22" i="8"/>
  <c r="D19" i="8" s="1"/>
  <c r="J40" i="8"/>
  <c r="J23" i="7"/>
  <c r="J40" i="7"/>
  <c r="H22" i="7"/>
  <c r="H19" i="7" s="1"/>
  <c r="D22" i="7"/>
  <c r="D19" i="7" s="1"/>
  <c r="E22" i="6"/>
  <c r="E19" i="6" s="1"/>
  <c r="G22" i="6"/>
  <c r="G19" i="6" s="1"/>
  <c r="D22" i="6"/>
  <c r="D19" i="6" s="1"/>
  <c r="I22" i="5"/>
  <c r="I19" i="5" s="1"/>
  <c r="J50" i="5"/>
  <c r="J40" i="5"/>
  <c r="G22" i="5"/>
  <c r="G19" i="5" s="1"/>
  <c r="F22" i="5"/>
  <c r="F19" i="5" s="1"/>
  <c r="D22" i="5"/>
  <c r="D19" i="5" s="1"/>
  <c r="J40" i="6"/>
  <c r="H22" i="6"/>
  <c r="H19" i="6" s="1"/>
  <c r="J23" i="6"/>
  <c r="J23" i="5"/>
  <c r="E22" i="5"/>
  <c r="E19" i="5" s="1"/>
  <c r="F22" i="6"/>
  <c r="F19" i="6" s="1"/>
  <c r="F22" i="8"/>
  <c r="F19" i="8" s="1"/>
  <c r="J22" i="8" l="1"/>
  <c r="E19" i="8"/>
  <c r="J19" i="8" s="1"/>
  <c r="J22" i="7"/>
  <c r="J19" i="7"/>
  <c r="J22" i="5"/>
  <c r="J19" i="5"/>
  <c r="J19" i="6"/>
  <c r="J22" i="6"/>
</calcChain>
</file>

<file path=xl/sharedStrings.xml><?xml version="1.0" encoding="utf-8"?>
<sst xmlns="http://schemas.openxmlformats.org/spreadsheetml/2006/main" count="363" uniqueCount="61">
  <si>
    <t>Puertos y Terminales</t>
  </si>
  <si>
    <t>Contenedores</t>
  </si>
  <si>
    <t xml:space="preserve">Carga Fraccionada
(TM) </t>
  </si>
  <si>
    <t>Graneles Sólidos
(TM)</t>
  </si>
  <si>
    <t>Graneles Líquidos
(TM)</t>
  </si>
  <si>
    <t>Carga Rodante
(TM)</t>
  </si>
  <si>
    <t>TOTAL GENERAL</t>
  </si>
  <si>
    <t>ALCANCE NACIONAL</t>
  </si>
  <si>
    <t>TOTAL</t>
  </si>
  <si>
    <t>Marítimo</t>
  </si>
  <si>
    <t xml:space="preserve">Paita </t>
  </si>
  <si>
    <t>TP Paita - TPE</t>
  </si>
  <si>
    <t>Salaverry</t>
  </si>
  <si>
    <t>-</t>
  </si>
  <si>
    <t>Callao</t>
  </si>
  <si>
    <t xml:space="preserve">TNM Callao - APMTC </t>
  </si>
  <si>
    <t>T Zona Sur Callao - DPWC</t>
  </si>
  <si>
    <t>T Embarque Concentrado Minerales - TC</t>
  </si>
  <si>
    <t>Pisco</t>
  </si>
  <si>
    <t>TP General San Martin - PARACAS</t>
  </si>
  <si>
    <t>Matarani</t>
  </si>
  <si>
    <t>TP Matarani - TISUR</t>
  </si>
  <si>
    <t>Ilo</t>
  </si>
  <si>
    <t>TP Ilo - ENAPU</t>
  </si>
  <si>
    <t>Fluvial</t>
  </si>
  <si>
    <t>Iquitos</t>
  </si>
  <si>
    <t>TP Iquitos - ENAPU</t>
  </si>
  <si>
    <t>Yurimaguas</t>
  </si>
  <si>
    <t>TP Yurimaguas - ENAPU</t>
  </si>
  <si>
    <t>TP Yurimaguas Nueva Reforma - COPAM</t>
  </si>
  <si>
    <t>Pucallpa</t>
  </si>
  <si>
    <t>ALCANCE REGIONAL</t>
  </si>
  <si>
    <t>Chimbote</t>
  </si>
  <si>
    <t>Puerto Maldonado</t>
  </si>
  <si>
    <t>TP Puerto Maldonado - ENAPU</t>
  </si>
  <si>
    <t>&gt;100%</t>
  </si>
  <si>
    <t>TP Salaverry - STI</t>
  </si>
  <si>
    <t>TP Pucallpa -LPO</t>
  </si>
  <si>
    <t xml:space="preserve">Chicama </t>
  </si>
  <si>
    <t>TP Chicama -ENAPU</t>
  </si>
  <si>
    <t>Supe</t>
  </si>
  <si>
    <t>TP Supe - ENAPU</t>
  </si>
  <si>
    <t>Huacho</t>
  </si>
  <si>
    <t>TP Huacho - ENAPU</t>
  </si>
  <si>
    <t xml:space="preserve"> </t>
  </si>
  <si>
    <t>Chancay</t>
  </si>
  <si>
    <t>TP Chimbote - GR Ancash</t>
  </si>
  <si>
    <t>TPM Chancay - COSCO</t>
  </si>
  <si>
    <t>Elaborado por la Autoridad Portuaria Nacional / UF. Gestión de Estadísticas Portuarias - DOMA</t>
  </si>
  <si>
    <t>Fuente: Autoridad Portuaria Nacional – Terminales portuarios de uso público (ENAPU, DPWC, APMTC, TISUR, TPE, TC, TPP,  STI, GR Ancash, LPO y COPAM)</t>
  </si>
  <si>
    <t>TP Pucallpa  - LPO</t>
  </si>
  <si>
    <t>TP Júpiter</t>
  </si>
  <si>
    <t>TP Pucallpa - LPO</t>
  </si>
  <si>
    <t>TEUs
(Año-25)</t>
  </si>
  <si>
    <t>Unidades
(Año-25)</t>
  </si>
  <si>
    <t>TM
(Año-25)</t>
  </si>
  <si>
    <t>Total
TM
(Año-25)</t>
  </si>
  <si>
    <t>TOTAL
TEUS
(Año-24)</t>
  </si>
  <si>
    <t>TOTAL
TM
(Año-24)</t>
  </si>
  <si>
    <t>%
VARIACIÓN TEUS
(Año-2025/2024)</t>
  </si>
  <si>
    <t>%
VARIACIÓN TM 
(Año - 2025/2024)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</si>
</sst>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9"/>
      <color indexed="9"/>
      <name val="Arial"/>
      <family val="2"/>
    </font>
    <font>
      <b/>
      <sz val="10"/>
      <color theme="0"/>
      <name val="Arial"/>
      <family val="2"/>
    </font>
    <font>
      <b/>
      <sz val="10"/>
      <color theme="1" tint="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8CEE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/>
  </cellStyleXfs>
  <cellXfs count="85">
    <xf numFmtId="0" fontId="0" fillId="0" borderId="0" xfId="0"/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center"/>
    </xf>
    <xf numFmtId="0" fontId="2" fillId="2" borderId="0" xfId="1" applyFont="1" applyFill="1"/>
    <xf numFmtId="0" fontId="3" fillId="2" borderId="0" xfId="1" applyFont="1" applyFill="1" applyAlignment="1">
      <alignment horizontal="center"/>
    </xf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3" fontId="2" fillId="2" borderId="0" xfId="1" applyNumberFormat="1" applyFont="1" applyFill="1" applyAlignment="1">
      <alignment horizontal="center"/>
    </xf>
    <xf numFmtId="0" fontId="7" fillId="2" borderId="0" xfId="1" applyFont="1" applyFill="1"/>
    <xf numFmtId="3" fontId="2" fillId="2" borderId="0" xfId="1" applyNumberFormat="1" applyFont="1" applyFill="1" applyAlignment="1">
      <alignment horizontal="center" vertical="center"/>
    </xf>
    <xf numFmtId="0" fontId="10" fillId="3" borderId="12" xfId="5" applyFont="1" applyFill="1" applyBorder="1" applyAlignment="1">
      <alignment horizontal="left" vertical="center" indent="1"/>
    </xf>
    <xf numFmtId="0" fontId="9" fillId="2" borderId="0" xfId="1" applyFont="1" applyFill="1"/>
    <xf numFmtId="3" fontId="2" fillId="3" borderId="11" xfId="1" applyNumberFormat="1" applyFont="1" applyFill="1" applyBorder="1" applyAlignment="1">
      <alignment horizontal="center" vertical="center"/>
    </xf>
    <xf numFmtId="3" fontId="2" fillId="3" borderId="14" xfId="1" applyNumberFormat="1" applyFont="1" applyFill="1" applyBorder="1" applyAlignment="1">
      <alignment horizontal="center" vertical="center"/>
    </xf>
    <xf numFmtId="3" fontId="2" fillId="2" borderId="3" xfId="1" applyNumberFormat="1" applyFont="1" applyFill="1" applyBorder="1" applyAlignment="1">
      <alignment horizontal="center" vertical="center"/>
    </xf>
    <xf numFmtId="165" fontId="2" fillId="2" borderId="16" xfId="1" applyNumberFormat="1" applyFont="1" applyFill="1" applyBorder="1" applyAlignment="1">
      <alignment horizontal="center" vertical="center"/>
    </xf>
    <xf numFmtId="3" fontId="2" fillId="2" borderId="0" xfId="1" applyNumberFormat="1" applyFont="1" applyFill="1"/>
    <xf numFmtId="3" fontId="2" fillId="2" borderId="0" xfId="1" applyNumberFormat="1" applyFont="1" applyFill="1" applyAlignment="1">
      <alignment horizontal="left"/>
    </xf>
    <xf numFmtId="3" fontId="3" fillId="0" borderId="0" xfId="1" applyNumberFormat="1" applyFont="1" applyAlignment="1">
      <alignment horizontal="center"/>
    </xf>
    <xf numFmtId="0" fontId="2" fillId="0" borderId="0" xfId="1" applyFont="1"/>
    <xf numFmtId="0" fontId="2" fillId="2" borderId="0" xfId="1" applyFont="1" applyFill="1" applyAlignment="1">
      <alignment horizontal="left" vertical="center"/>
    </xf>
    <xf numFmtId="0" fontId="8" fillId="0" borderId="7" xfId="1" applyFont="1" applyBorder="1" applyAlignment="1">
      <alignment horizontal="left" vertical="center" indent="1"/>
    </xf>
    <xf numFmtId="3" fontId="3" fillId="0" borderId="7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8" fillId="0" borderId="8" xfId="1" applyFont="1" applyBorder="1" applyAlignment="1">
      <alignment horizontal="left" vertical="center" indent="2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3" fontId="9" fillId="2" borderId="0" xfId="1" applyNumberFormat="1" applyFont="1" applyFill="1"/>
    <xf numFmtId="164" fontId="10" fillId="0" borderId="9" xfId="1" applyNumberFormat="1" applyFont="1" applyBorder="1" applyAlignment="1">
      <alignment horizontal="left" vertical="center" indent="1"/>
    </xf>
    <xf numFmtId="3" fontId="3" fillId="0" borderId="10" xfId="1" applyNumberFormat="1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0" fontId="2" fillId="3" borderId="12" xfId="6" applyFont="1" applyFill="1" applyBorder="1" applyAlignment="1">
      <alignment horizontal="left" vertical="center" indent="1"/>
    </xf>
    <xf numFmtId="3" fontId="2" fillId="0" borderId="12" xfId="1" applyNumberFormat="1" applyFont="1" applyBorder="1" applyAlignment="1">
      <alignment horizontal="center" vertical="center"/>
    </xf>
    <xf numFmtId="3" fontId="2" fillId="0" borderId="11" xfId="1" applyNumberFormat="1" applyFont="1" applyBorder="1" applyAlignment="1">
      <alignment horizontal="center" vertical="center"/>
    </xf>
    <xf numFmtId="0" fontId="9" fillId="0" borderId="0" xfId="1" applyFont="1"/>
    <xf numFmtId="0" fontId="2" fillId="0" borderId="12" xfId="5" applyFont="1" applyBorder="1" applyAlignment="1">
      <alignment horizontal="left" vertical="center" indent="1"/>
    </xf>
    <xf numFmtId="3" fontId="3" fillId="0" borderId="11" xfId="1" applyNumberFormat="1" applyFont="1" applyBorder="1" applyAlignment="1">
      <alignment horizontal="center" vertical="center"/>
    </xf>
    <xf numFmtId="0" fontId="2" fillId="3" borderId="12" xfId="5" applyFont="1" applyFill="1" applyBorder="1" applyAlignment="1">
      <alignment horizontal="left" vertical="center" indent="1"/>
    </xf>
    <xf numFmtId="0" fontId="2" fillId="3" borderId="12" xfId="7" applyFont="1" applyFill="1" applyBorder="1" applyAlignment="1">
      <alignment horizontal="left" vertical="center" indent="1"/>
    </xf>
    <xf numFmtId="0" fontId="2" fillId="3" borderId="14" xfId="5" applyFont="1" applyFill="1" applyBorder="1" applyAlignment="1">
      <alignment horizontal="left" vertical="center" indent="1"/>
    </xf>
    <xf numFmtId="3" fontId="2" fillId="0" borderId="14" xfId="1" applyNumberFormat="1" applyFont="1" applyBorder="1" applyAlignment="1">
      <alignment horizontal="center" vertical="center"/>
    </xf>
    <xf numFmtId="3" fontId="2" fillId="0" borderId="19" xfId="1" applyNumberFormat="1" applyFont="1" applyBorder="1" applyAlignment="1">
      <alignment horizontal="center" vertical="center"/>
    </xf>
    <xf numFmtId="3" fontId="3" fillId="0" borderId="14" xfId="1" applyNumberFormat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3" fontId="3" fillId="0" borderId="15" xfId="1" applyNumberFormat="1" applyFont="1" applyBorder="1" applyAlignment="1">
      <alignment horizontal="center" vertical="center"/>
    </xf>
    <xf numFmtId="3" fontId="3" fillId="0" borderId="17" xfId="1" applyNumberFormat="1" applyFont="1" applyBorder="1" applyAlignment="1">
      <alignment horizontal="center" vertical="center"/>
    </xf>
    <xf numFmtId="3" fontId="11" fillId="2" borderId="0" xfId="1" applyNumberFormat="1" applyFont="1" applyFill="1" applyAlignment="1">
      <alignment horizontal="center" vertical="center"/>
    </xf>
    <xf numFmtId="3" fontId="9" fillId="2" borderId="0" xfId="1" applyNumberFormat="1" applyFont="1" applyFill="1" applyAlignment="1">
      <alignment horizontal="center" vertical="center"/>
    </xf>
    <xf numFmtId="0" fontId="12" fillId="2" borderId="0" xfId="1" applyFont="1" applyFill="1"/>
    <xf numFmtId="3" fontId="3" fillId="4" borderId="7" xfId="1" applyNumberFormat="1" applyFont="1" applyFill="1" applyBorder="1" applyAlignment="1">
      <alignment horizontal="center" vertical="center"/>
    </xf>
    <xf numFmtId="3" fontId="3" fillId="4" borderId="9" xfId="1" applyNumberFormat="1" applyFont="1" applyFill="1" applyBorder="1" applyAlignment="1">
      <alignment horizontal="center" vertical="center"/>
    </xf>
    <xf numFmtId="3" fontId="3" fillId="4" borderId="12" xfId="1" applyNumberFormat="1" applyFont="1" applyFill="1" applyBorder="1" applyAlignment="1">
      <alignment horizontal="center" vertical="center"/>
    </xf>
    <xf numFmtId="3" fontId="2" fillId="4" borderId="11" xfId="1" applyNumberFormat="1" applyFont="1" applyFill="1" applyBorder="1" applyAlignment="1">
      <alignment horizontal="center" vertical="center"/>
    </xf>
    <xf numFmtId="3" fontId="3" fillId="4" borderId="13" xfId="1" applyNumberFormat="1" applyFont="1" applyFill="1" applyBorder="1" applyAlignment="1">
      <alignment horizontal="center" vertical="center"/>
    </xf>
    <xf numFmtId="3" fontId="3" fillId="4" borderId="17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center" vertical="center"/>
    </xf>
    <xf numFmtId="0" fontId="6" fillId="4" borderId="5" xfId="4" applyFont="1" applyFill="1" applyBorder="1" applyAlignment="1">
      <alignment horizontal="left" indent="1"/>
    </xf>
    <xf numFmtId="3" fontId="3" fillId="4" borderId="11" xfId="1" applyNumberFormat="1" applyFont="1" applyFill="1" applyBorder="1" applyAlignment="1">
      <alignment horizontal="center" vertical="center"/>
    </xf>
    <xf numFmtId="3" fontId="3" fillId="4" borderId="10" xfId="1" applyNumberFormat="1" applyFont="1" applyFill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165" fontId="3" fillId="5" borderId="7" xfId="3" applyNumberFormat="1" applyFont="1" applyFill="1" applyBorder="1" applyAlignment="1">
      <alignment horizontal="center" vertical="center"/>
    </xf>
    <xf numFmtId="165" fontId="3" fillId="5" borderId="4" xfId="3" applyNumberFormat="1" applyFont="1" applyFill="1" applyBorder="1" applyAlignment="1">
      <alignment horizontal="center" vertical="center"/>
    </xf>
    <xf numFmtId="165" fontId="3" fillId="5" borderId="9" xfId="3" applyNumberFormat="1" applyFont="1" applyFill="1" applyBorder="1" applyAlignment="1">
      <alignment horizontal="center" vertical="center"/>
    </xf>
    <xf numFmtId="3" fontId="2" fillId="0" borderId="17" xfId="1" applyNumberFormat="1" applyFont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center" vertical="center"/>
    </xf>
    <xf numFmtId="4" fontId="2" fillId="0" borderId="12" xfId="1" applyNumberFormat="1" applyFont="1" applyBorder="1" applyAlignment="1">
      <alignment horizontal="center" vertical="center"/>
    </xf>
    <xf numFmtId="0" fontId="6" fillId="5" borderId="1" xfId="3" applyNumberFormat="1" applyFont="1" applyFill="1" applyBorder="1" applyAlignment="1">
      <alignment horizontal="center" vertical="center" wrapText="1"/>
    </xf>
    <xf numFmtId="0" fontId="6" fillId="5" borderId="5" xfId="3" applyNumberFormat="1" applyFont="1" applyFill="1" applyBorder="1" applyAlignment="1">
      <alignment horizontal="center" vertical="center" wrapText="1"/>
    </xf>
    <xf numFmtId="0" fontId="6" fillId="5" borderId="6" xfId="3" applyNumberFormat="1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6" borderId="6" xfId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4" fillId="6" borderId="1" xfId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4" fillId="6" borderId="6" xfId="1" applyFont="1" applyFill="1" applyBorder="1" applyAlignment="1">
      <alignment horizontal="center" vertical="center"/>
    </xf>
    <xf numFmtId="0" fontId="13" fillId="6" borderId="2" xfId="1" applyFont="1" applyFill="1" applyBorder="1" applyAlignment="1">
      <alignment horizontal="center" vertical="center"/>
    </xf>
    <xf numFmtId="0" fontId="13" fillId="6" borderId="3" xfId="1" applyFont="1" applyFill="1" applyBorder="1" applyAlignment="1">
      <alignment horizontal="center" vertical="center"/>
    </xf>
    <xf numFmtId="0" fontId="13" fillId="6" borderId="4" xfId="1" applyFont="1" applyFill="1" applyBorder="1" applyAlignment="1">
      <alignment horizontal="center" vertical="center"/>
    </xf>
    <xf numFmtId="0" fontId="13" fillId="6" borderId="5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4" fillId="4" borderId="5" xfId="1" applyFont="1" applyFill="1" applyBorder="1" applyAlignment="1">
      <alignment horizontal="center" vertical="center" wrapText="1"/>
    </xf>
    <xf numFmtId="0" fontId="14" fillId="4" borderId="6" xfId="1" applyFont="1" applyFill="1" applyBorder="1" applyAlignment="1">
      <alignment horizontal="center" vertical="center" wrapText="1"/>
    </xf>
  </cellXfs>
  <cellStyles count="8">
    <cellStyle name="Normal" xfId="0" builtinId="0"/>
    <cellStyle name="Normal 11" xfId="4" xr:uid="{00000000-0005-0000-0000-000001000000}"/>
    <cellStyle name="Normal 2" xfId="5" xr:uid="{00000000-0005-0000-0000-000002000000}"/>
    <cellStyle name="Normal 2 2" xfId="6" xr:uid="{00000000-0005-0000-0000-000003000000}"/>
    <cellStyle name="Normal_110518 Resumen de carga - Año 2010 2" xfId="7" xr:uid="{00000000-0005-0000-0000-000004000000}"/>
    <cellStyle name="Normal_110630 Estadísticas de tráfico de carga - Junio 2011" xfId="1" xr:uid="{00000000-0005-0000-0000-000005000000}"/>
    <cellStyle name="Normal_Comparativo carga DPW - ENAPU (6)_110404 Estadísticas - Año 2010 (3)" xfId="2" xr:uid="{00000000-0005-0000-0000-000006000000}"/>
    <cellStyle name="Porcentaje 2" xfId="3" xr:uid="{00000000-0005-0000-0000-000007000000}"/>
  </cellStyles>
  <dxfs count="0"/>
  <tableStyles count="0" defaultTableStyle="TableStyleMedium2" defaultPivotStyle="PivotStyleLight16"/>
  <colors>
    <mruColors>
      <color rgb="FF008CEE"/>
      <color rgb="FFBDD7EE"/>
      <color rgb="FFCCFFFF"/>
      <color rgb="FF006BB4"/>
      <color rgb="FF003399"/>
      <color rgb="FF3366FF"/>
      <color rgb="FFFFD9FF"/>
      <color rgb="FFFFE9FF"/>
      <color rgb="FFCC3399"/>
      <color rgb="FF9C28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64</xdr:row>
      <xdr:rowOff>77107</xdr:rowOff>
    </xdr:from>
    <xdr:to>
      <xdr:col>14</xdr:col>
      <xdr:colOff>40821</xdr:colOff>
      <xdr:row>66</xdr:row>
      <xdr:rowOff>74084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C089B9B-3484-49E0-9D56-DDD993F40D74}"/>
            </a:ext>
          </a:extLst>
        </xdr:cNvPr>
        <xdr:cNvSpPr>
          <a:spLocks noChangeArrowheads="1"/>
        </xdr:cNvSpPr>
      </xdr:nvSpPr>
      <xdr:spPr bwMode="auto">
        <a:xfrm>
          <a:off x="294217" y="10417024"/>
          <a:ext cx="17367854" cy="293310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DAD6A59-89A8-421E-9ED3-6C46D7BE3904}"/>
            </a:ext>
          </a:extLst>
        </xdr:cNvPr>
        <xdr:cNvSpPr txBox="1">
          <a:spLocks noChangeArrowheads="1"/>
        </xdr:cNvSpPr>
      </xdr:nvSpPr>
      <xdr:spPr bwMode="auto">
        <a:xfrm>
          <a:off x="8429625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713CC615-C0DE-4814-AC43-D4EC3FF4BD78}"/>
            </a:ext>
          </a:extLst>
        </xdr:cNvPr>
        <xdr:cNvSpPr txBox="1">
          <a:spLocks noChangeArrowheads="1"/>
        </xdr:cNvSpPr>
      </xdr:nvSpPr>
      <xdr:spPr bwMode="auto">
        <a:xfrm>
          <a:off x="8429625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0</xdr:col>
      <xdr:colOff>371475</xdr:colOff>
      <xdr:row>6</xdr:row>
      <xdr:rowOff>19051</xdr:rowOff>
    </xdr:from>
    <xdr:to>
      <xdr:col>13</xdr:col>
      <xdr:colOff>952500</xdr:colOff>
      <xdr:row>12</xdr:row>
      <xdr:rowOff>76201</xdr:rowOff>
    </xdr:to>
    <xdr:sp macro="" textlink="">
      <xdr:nvSpPr>
        <xdr:cNvPr id="5" name="Cuadro de texto 3">
          <a:extLst>
            <a:ext uri="{FF2B5EF4-FFF2-40B4-BE49-F238E27FC236}">
              <a16:creationId xmlns:a16="http://schemas.microsoft.com/office/drawing/2014/main" id="{4BE07D02-A567-43D8-A54D-F1823AC5B70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225" y="933451"/>
          <a:ext cx="17297400" cy="971550"/>
        </a:xfrm>
        <a:prstGeom prst="rect">
          <a:avLst/>
        </a:prstGeom>
        <a:gradFill flip="none" rotWithShape="1">
          <a:gsLst>
            <a:gs pos="67000">
              <a:srgbClr val="BDD7EE">
                <a:alpha val="99000"/>
                <a:lumMod val="40000"/>
                <a:lumOff val="60000"/>
              </a:srgbClr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AÑO 2025 / 2024</a:t>
          </a:r>
        </a:p>
      </xdr:txBody>
    </xdr:sp>
    <xdr:clientData/>
  </xdr:twoCellAnchor>
  <xdr:twoCellAnchor>
    <xdr:from>
      <xdr:col>1</xdr:col>
      <xdr:colOff>9524</xdr:colOff>
      <xdr:row>64</xdr:row>
      <xdr:rowOff>109331</xdr:rowOff>
    </xdr:from>
    <xdr:to>
      <xdr:col>1</xdr:col>
      <xdr:colOff>577055</xdr:colOff>
      <xdr:row>65</xdr:row>
      <xdr:rowOff>114300</xdr:rowOff>
    </xdr:to>
    <xdr:sp macro="" textlink="">
      <xdr:nvSpPr>
        <xdr:cNvPr id="6" name="Cuadro de texto 5">
          <a:extLst>
            <a:ext uri="{FF2B5EF4-FFF2-40B4-BE49-F238E27FC236}">
              <a16:creationId xmlns:a16="http://schemas.microsoft.com/office/drawing/2014/main" id="{CD202C5C-B4C1-455C-B076-AC120D23DDAF}"/>
            </a:ext>
          </a:extLst>
        </xdr:cNvPr>
        <xdr:cNvSpPr txBox="1">
          <a:spLocks noChangeArrowheads="1"/>
        </xdr:cNvSpPr>
      </xdr:nvSpPr>
      <xdr:spPr bwMode="auto">
        <a:xfrm>
          <a:off x="285749" y="10605881"/>
          <a:ext cx="567531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1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7" name="Imagen 6" descr="C:\Users\ssoncco\Desktop\LOGO APN.png">
          <a:extLst>
            <a:ext uri="{FF2B5EF4-FFF2-40B4-BE49-F238E27FC236}">
              <a16:creationId xmlns:a16="http://schemas.microsoft.com/office/drawing/2014/main" id="{EB9055CC-972F-4813-91A9-E0F98C51B63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64</xdr:row>
      <xdr:rowOff>44824</xdr:rowOff>
    </xdr:from>
    <xdr:to>
      <xdr:col>10</xdr:col>
      <xdr:colOff>14941</xdr:colOff>
      <xdr:row>66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7E02E46-AF53-4F74-B1AF-E2E9E5B092DF}"/>
            </a:ext>
          </a:extLst>
        </xdr:cNvPr>
        <xdr:cNvSpPr>
          <a:spLocks noChangeArrowheads="1"/>
        </xdr:cNvSpPr>
      </xdr:nvSpPr>
      <xdr:spPr bwMode="auto">
        <a:xfrm>
          <a:off x="254000" y="9265024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303F0C8D-148A-4A93-BB92-2767B7EE049D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E2B2A02F-1053-46BB-9AFF-AD3287765F78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1</xdr:col>
      <xdr:colOff>9524</xdr:colOff>
      <xdr:row>64</xdr:row>
      <xdr:rowOff>109331</xdr:rowOff>
    </xdr:from>
    <xdr:to>
      <xdr:col>1</xdr:col>
      <xdr:colOff>577055</xdr:colOff>
      <xdr:row>65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77D25F9D-1A3F-4F47-940B-72BCC1677DF3}"/>
            </a:ext>
          </a:extLst>
        </xdr:cNvPr>
        <xdr:cNvSpPr txBox="1">
          <a:spLocks noChangeArrowheads="1"/>
        </xdr:cNvSpPr>
      </xdr:nvSpPr>
      <xdr:spPr bwMode="auto">
        <a:xfrm>
          <a:off x="285749" y="9329531"/>
          <a:ext cx="567531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2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2CCB5809-326A-4657-B87F-0E306BFE0EF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62519C92-39D3-4C57-8B90-4C9AF3E0505B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67000">
              <a:schemeClr val="accent5">
                <a:lumMod val="40000"/>
                <a:lumOff val="60000"/>
                <a:alpha val="99000"/>
              </a:schemeClr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6350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AÑO 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64</xdr:row>
      <xdr:rowOff>44824</xdr:rowOff>
    </xdr:from>
    <xdr:to>
      <xdr:col>10</xdr:col>
      <xdr:colOff>14941</xdr:colOff>
      <xdr:row>66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85719FD-9A28-4C2C-97A8-B631429F1964}"/>
            </a:ext>
          </a:extLst>
        </xdr:cNvPr>
        <xdr:cNvSpPr>
          <a:spLocks noChangeArrowheads="1"/>
        </xdr:cNvSpPr>
      </xdr:nvSpPr>
      <xdr:spPr bwMode="auto">
        <a:xfrm>
          <a:off x="254000" y="9265024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961CBA19-9A20-4CC0-B9FE-A81FF0C22922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A1601477-44BF-4B0B-9918-5CB642513747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1</xdr:col>
      <xdr:colOff>9524</xdr:colOff>
      <xdr:row>64</xdr:row>
      <xdr:rowOff>109331</xdr:rowOff>
    </xdr:from>
    <xdr:to>
      <xdr:col>1</xdr:col>
      <xdr:colOff>577055</xdr:colOff>
      <xdr:row>65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9D3E5CBA-DF69-4D1A-8172-0A99BAB854EB}"/>
            </a:ext>
          </a:extLst>
        </xdr:cNvPr>
        <xdr:cNvSpPr txBox="1">
          <a:spLocks noChangeArrowheads="1"/>
        </xdr:cNvSpPr>
      </xdr:nvSpPr>
      <xdr:spPr bwMode="auto">
        <a:xfrm>
          <a:off x="285749" y="9329531"/>
          <a:ext cx="567531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3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CC2AE8E5-B1DB-422F-8F1B-7E895648EF1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AADD339E-8B5B-4EFE-8E73-5BFF32BAC0D1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67000">
              <a:srgbClr val="92CEF8">
                <a:alpha val="99000"/>
                <a:lumMod val="40000"/>
                <a:lumOff val="60000"/>
              </a:srgbClr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AÑO 2025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64</xdr:row>
      <xdr:rowOff>44824</xdr:rowOff>
    </xdr:from>
    <xdr:to>
      <xdr:col>10</xdr:col>
      <xdr:colOff>14941</xdr:colOff>
      <xdr:row>66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BC4A05B-2318-4901-BB23-9C5DD581421C}"/>
            </a:ext>
          </a:extLst>
        </xdr:cNvPr>
        <xdr:cNvSpPr>
          <a:spLocks noChangeArrowheads="1"/>
        </xdr:cNvSpPr>
      </xdr:nvSpPr>
      <xdr:spPr bwMode="auto">
        <a:xfrm>
          <a:off x="254000" y="9265024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AA82A42C-311B-4A55-ABD2-812868FB9BC5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3D16166F-3BB1-4B87-9A56-9C057F5EA88E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1</xdr:col>
      <xdr:colOff>9524</xdr:colOff>
      <xdr:row>64</xdr:row>
      <xdr:rowOff>109331</xdr:rowOff>
    </xdr:from>
    <xdr:to>
      <xdr:col>1</xdr:col>
      <xdr:colOff>577055</xdr:colOff>
      <xdr:row>65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B0D57225-444E-44EC-8DCA-D50248EBA9A9}"/>
            </a:ext>
          </a:extLst>
        </xdr:cNvPr>
        <xdr:cNvSpPr txBox="1">
          <a:spLocks noChangeArrowheads="1"/>
        </xdr:cNvSpPr>
      </xdr:nvSpPr>
      <xdr:spPr bwMode="auto">
        <a:xfrm>
          <a:off x="285749" y="9329531"/>
          <a:ext cx="567531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4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BC60F3E6-091B-4063-9D70-8BB523227C6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FF42C495-DE69-4B59-A4AD-791D75CB1753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5000">
              <a:srgbClr val="008CEE"/>
            </a:gs>
            <a:gs pos="67000">
              <a:srgbClr val="BDD7EE"/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AÑO 2025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64</xdr:row>
      <xdr:rowOff>44824</xdr:rowOff>
    </xdr:from>
    <xdr:to>
      <xdr:col>10</xdr:col>
      <xdr:colOff>14941</xdr:colOff>
      <xdr:row>66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B46423B-3C9A-4E75-973E-E730F8216A20}"/>
            </a:ext>
          </a:extLst>
        </xdr:cNvPr>
        <xdr:cNvSpPr>
          <a:spLocks noChangeArrowheads="1"/>
        </xdr:cNvSpPr>
      </xdr:nvSpPr>
      <xdr:spPr bwMode="auto">
        <a:xfrm>
          <a:off x="254000" y="9265024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D45A3F8-3D6F-4449-B37C-15F06A104E1C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91130CE1-AA3C-47F1-9E66-AB8AB601E6CF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0</xdr:col>
      <xdr:colOff>260638</xdr:colOff>
      <xdr:row>64</xdr:row>
      <xdr:rowOff>109331</xdr:rowOff>
    </xdr:from>
    <xdr:to>
      <xdr:col>1</xdr:col>
      <xdr:colOff>551078</xdr:colOff>
      <xdr:row>65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459056BC-625A-46EE-B231-9C4687511E95}"/>
            </a:ext>
          </a:extLst>
        </xdr:cNvPr>
        <xdr:cNvSpPr txBox="1">
          <a:spLocks noChangeArrowheads="1"/>
        </xdr:cNvSpPr>
      </xdr:nvSpPr>
      <xdr:spPr bwMode="auto">
        <a:xfrm>
          <a:off x="260638" y="10439626"/>
          <a:ext cx="567531" cy="16083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5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5839027D-22EF-4D0F-A4A6-57EB09AC3F9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9772DE6B-1072-43AD-953D-F6E641D49F9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62000">
              <a:srgbClr val="BDD7EE"/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AÑO 2025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64</xdr:row>
      <xdr:rowOff>44824</xdr:rowOff>
    </xdr:from>
    <xdr:to>
      <xdr:col>10</xdr:col>
      <xdr:colOff>14941</xdr:colOff>
      <xdr:row>66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64F914B-E108-4E4D-ACBB-1B244510F67D}"/>
            </a:ext>
          </a:extLst>
        </xdr:cNvPr>
        <xdr:cNvSpPr>
          <a:spLocks noChangeArrowheads="1"/>
        </xdr:cNvSpPr>
      </xdr:nvSpPr>
      <xdr:spPr bwMode="auto">
        <a:xfrm>
          <a:off x="254000" y="10207999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8F68D22-C694-42E5-8040-48CB6BEBC7E5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8B006C7D-0C90-4DD1-B4E8-9095B22A959B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0</xdr:col>
      <xdr:colOff>260638</xdr:colOff>
      <xdr:row>64</xdr:row>
      <xdr:rowOff>109331</xdr:rowOff>
    </xdr:from>
    <xdr:to>
      <xdr:col>1</xdr:col>
      <xdr:colOff>551078</xdr:colOff>
      <xdr:row>65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0D990D6F-CF5C-449D-9E7A-2C5DC6AB6339}"/>
            </a:ext>
          </a:extLst>
        </xdr:cNvPr>
        <xdr:cNvSpPr txBox="1">
          <a:spLocks noChangeArrowheads="1"/>
        </xdr:cNvSpPr>
      </xdr:nvSpPr>
      <xdr:spPr bwMode="auto">
        <a:xfrm>
          <a:off x="260638" y="10272506"/>
          <a:ext cx="566665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5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D2522BAE-49D5-485C-A461-311D490E2D8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F18DDB7E-682F-4104-A070-ED6D64D9B689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62000">
              <a:srgbClr val="BDD7EE"/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AÑO 2025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WINDOWS\Temp\Archivos%20temporales%20de%20Internet\OLK28\Estadistica-Nov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cia\zarpes%20arribos%2005-08\ZARPE%20Y%20ARRIB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carga%20cuadro%20resumen%20x%20tipo%20ope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Archivos%20temporales%20de%20Internet\OLK28\Estadistica-Mar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Archivos%20temporales%20de%20Internet\OLK28\Estadistica-Mar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/Documents%20and%20Settings/adrianh/Desktop/GLCB023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Accidentes"/>
      <sheetName val="Remolcaje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7">
          <cell r="D7">
            <v>0</v>
          </cell>
        </row>
        <row r="23">
          <cell r="F23" t="str">
            <v>NITRATO DE AMONIO</v>
          </cell>
          <cell r="J23" t="str">
            <v>BOLSAS</v>
          </cell>
          <cell r="L23" t="str">
            <v>DIRECTO</v>
          </cell>
          <cell r="M23" t="str">
            <v>IMPORTACION</v>
          </cell>
          <cell r="N23">
            <v>1508.56</v>
          </cell>
        </row>
        <row r="24">
          <cell r="F24" t="str">
            <v>MERCADERIA GENERAL</v>
          </cell>
          <cell r="J24" t="str">
            <v>CONT. 20'</v>
          </cell>
          <cell r="L24" t="str">
            <v>DIRECTO</v>
          </cell>
          <cell r="M24" t="str">
            <v>IMPORTACION</v>
          </cell>
          <cell r="N24">
            <v>8.3290000000000006</v>
          </cell>
        </row>
        <row r="25">
          <cell r="F25" t="str">
            <v>COBRE</v>
          </cell>
          <cell r="J25" t="str">
            <v>CONT. 20'</v>
          </cell>
          <cell r="L25" t="str">
            <v>DIRECTO</v>
          </cell>
          <cell r="M25" t="str">
            <v>EXPORTACION</v>
          </cell>
          <cell r="N25">
            <v>198.721</v>
          </cell>
        </row>
        <row r="26">
          <cell r="F26" t="str">
            <v>COBRE</v>
          </cell>
          <cell r="J26" t="str">
            <v>CONT. 20'</v>
          </cell>
          <cell r="L26" t="str">
            <v>DIRECTO</v>
          </cell>
          <cell r="M26" t="str">
            <v>EXPORTACION</v>
          </cell>
          <cell r="N26">
            <v>298.387</v>
          </cell>
        </row>
        <row r="27">
          <cell r="F27" t="str">
            <v>COBRE</v>
          </cell>
          <cell r="J27" t="str">
            <v>CONT. 20'</v>
          </cell>
          <cell r="L27" t="str">
            <v>DIRECTO</v>
          </cell>
          <cell r="M27" t="str">
            <v>EXPORTACION</v>
          </cell>
          <cell r="N27">
            <v>603.64400000000001</v>
          </cell>
        </row>
        <row r="28">
          <cell r="F28" t="str">
            <v>COBRE</v>
          </cell>
          <cell r="J28" t="str">
            <v>CONT. 40'</v>
          </cell>
          <cell r="L28" t="str">
            <v>DIRECTO</v>
          </cell>
          <cell r="M28" t="str">
            <v>EXPORTACION</v>
          </cell>
          <cell r="N28">
            <v>501.08</v>
          </cell>
        </row>
        <row r="29">
          <cell r="F29" t="str">
            <v>COBRE</v>
          </cell>
          <cell r="J29" t="str">
            <v>CONT. 40'</v>
          </cell>
          <cell r="L29" t="str">
            <v>DIRECTO</v>
          </cell>
          <cell r="M29" t="str">
            <v>EXPORTACION</v>
          </cell>
          <cell r="N29">
            <v>601.67399999999998</v>
          </cell>
        </row>
        <row r="30">
          <cell r="F30" t="str">
            <v>COBRE</v>
          </cell>
          <cell r="J30" t="str">
            <v>CONT. 40'</v>
          </cell>
          <cell r="L30" t="str">
            <v>DIRECTO</v>
          </cell>
          <cell r="M30" t="str">
            <v>EXPORTACION</v>
          </cell>
          <cell r="N30">
            <v>697.48500000000001</v>
          </cell>
        </row>
        <row r="31">
          <cell r="F31" t="str">
            <v>COBRE</v>
          </cell>
          <cell r="J31" t="str">
            <v>CONT. 40'</v>
          </cell>
          <cell r="L31" t="str">
            <v>DIRECTO</v>
          </cell>
          <cell r="M31" t="str">
            <v>EXPORTACION</v>
          </cell>
          <cell r="N31">
            <v>597.71600000000001</v>
          </cell>
        </row>
        <row r="32">
          <cell r="F32" t="str">
            <v>COBRE</v>
          </cell>
          <cell r="J32" t="str">
            <v>CONT. 40'</v>
          </cell>
          <cell r="L32" t="str">
            <v>DIRECTO</v>
          </cell>
          <cell r="M32" t="str">
            <v>EXPORTACION</v>
          </cell>
          <cell r="N32">
            <v>401.44299999999998</v>
          </cell>
        </row>
        <row r="33">
          <cell r="F33" t="str">
            <v>MOLIBDENO</v>
          </cell>
          <cell r="J33" t="str">
            <v>CONT. 20'</v>
          </cell>
          <cell r="L33" t="str">
            <v>DIRECTO</v>
          </cell>
          <cell r="M33" t="str">
            <v>EXPORTACION</v>
          </cell>
          <cell r="N33">
            <v>177.90799999999999</v>
          </cell>
        </row>
        <row r="34">
          <cell r="F34" t="str">
            <v>CONTENEDORES VACIOS</v>
          </cell>
          <cell r="J34" t="str">
            <v>CONT. 20'</v>
          </cell>
          <cell r="L34" t="str">
            <v>DIRECTO</v>
          </cell>
          <cell r="M34" t="str">
            <v>DESCARGA</v>
          </cell>
        </row>
        <row r="35">
          <cell r="F35" t="str">
            <v>CONTENEDORES VACIOS</v>
          </cell>
          <cell r="J35" t="str">
            <v>CONT. 40'</v>
          </cell>
          <cell r="L35" t="str">
            <v>DIRECTO</v>
          </cell>
          <cell r="M35" t="str">
            <v>DESCARGA</v>
          </cell>
        </row>
        <row r="36">
          <cell r="F36" t="str">
            <v>CONTENEDORES VACIOS</v>
          </cell>
          <cell r="J36" t="str">
            <v>CONT. 20'</v>
          </cell>
          <cell r="L36" t="str">
            <v>INDIRECTO</v>
          </cell>
          <cell r="M36" t="str">
            <v>EMBARQUE</v>
          </cell>
        </row>
        <row r="37">
          <cell r="F37" t="str">
            <v>CONTENEDORES VACIOS</v>
          </cell>
          <cell r="J37" t="str">
            <v>CONT. 20'</v>
          </cell>
          <cell r="L37" t="str">
            <v>INDIRECTO</v>
          </cell>
          <cell r="M37" t="str">
            <v>REEM. MOVILIZADO</v>
          </cell>
        </row>
        <row r="38">
          <cell r="F38" t="str">
            <v>PACOTILLA</v>
          </cell>
          <cell r="J38" t="str">
            <v>CONT. 20'</v>
          </cell>
          <cell r="L38" t="str">
            <v>DIRECTO</v>
          </cell>
          <cell r="M38" t="str">
            <v>EMBARQUE</v>
          </cell>
          <cell r="N38">
            <v>16.829999999999998</v>
          </cell>
        </row>
        <row r="39">
          <cell r="F39" t="str">
            <v>COMBUSTIBLE</v>
          </cell>
          <cell r="J39" t="str">
            <v>GRANEL</v>
          </cell>
          <cell r="L39" t="str">
            <v>DIRECTO</v>
          </cell>
          <cell r="M39" t="str">
            <v>EMBARQUE</v>
          </cell>
          <cell r="N39">
            <v>7.1</v>
          </cell>
        </row>
        <row r="40">
          <cell r="F40" t="str">
            <v>COBRE</v>
          </cell>
          <cell r="J40" t="str">
            <v>CONT. 20'</v>
          </cell>
          <cell r="L40" t="str">
            <v>DIRECTO</v>
          </cell>
          <cell r="M40" t="str">
            <v>EXPORTACION</v>
          </cell>
          <cell r="N40">
            <v>297.97800000000001</v>
          </cell>
        </row>
        <row r="41">
          <cell r="F41" t="str">
            <v>COBRE</v>
          </cell>
          <cell r="J41" t="str">
            <v>CONT. 20'</v>
          </cell>
          <cell r="L41" t="str">
            <v>DIRECTO</v>
          </cell>
          <cell r="M41" t="str">
            <v>EXPORTACION</v>
          </cell>
          <cell r="N41">
            <v>325.10899999999998</v>
          </cell>
        </row>
        <row r="42">
          <cell r="F42" t="str">
            <v>COBRE</v>
          </cell>
          <cell r="J42" t="str">
            <v>CONT. 20'</v>
          </cell>
          <cell r="L42" t="str">
            <v>DIRECTO</v>
          </cell>
          <cell r="M42" t="str">
            <v>EXPORTACION</v>
          </cell>
          <cell r="N42">
            <v>127.05500000000001</v>
          </cell>
        </row>
        <row r="43">
          <cell r="F43" t="str">
            <v>COBRE</v>
          </cell>
          <cell r="J43" t="str">
            <v>CONT. 20'</v>
          </cell>
          <cell r="L43" t="str">
            <v>DIRECTO</v>
          </cell>
          <cell r="M43" t="str">
            <v>EXPORTACION</v>
          </cell>
          <cell r="N43">
            <v>150.947</v>
          </cell>
        </row>
        <row r="44">
          <cell r="F44" t="str">
            <v>COBRE</v>
          </cell>
          <cell r="J44" t="str">
            <v>CONT. 20'</v>
          </cell>
          <cell r="L44" t="str">
            <v>DIRECTO</v>
          </cell>
          <cell r="M44" t="str">
            <v>EXPORTACION</v>
          </cell>
          <cell r="N44">
            <v>200.83600000000001</v>
          </cell>
        </row>
        <row r="45">
          <cell r="F45" t="str">
            <v>COBRE</v>
          </cell>
          <cell r="J45" t="str">
            <v>CONT. 20'</v>
          </cell>
          <cell r="L45" t="str">
            <v>DIRECTO</v>
          </cell>
          <cell r="M45" t="str">
            <v>EXPORTACION</v>
          </cell>
          <cell r="N45">
            <v>50.19</v>
          </cell>
        </row>
        <row r="46">
          <cell r="F46" t="str">
            <v>COBRE</v>
          </cell>
          <cell r="J46" t="str">
            <v>CONT. 20'</v>
          </cell>
          <cell r="L46" t="str">
            <v>DIRECTO</v>
          </cell>
          <cell r="M46" t="str">
            <v>EXPORTACION</v>
          </cell>
          <cell r="N46">
            <v>298.42599999999999</v>
          </cell>
        </row>
        <row r="47">
          <cell r="F47" t="str">
            <v>COBRE</v>
          </cell>
          <cell r="J47" t="str">
            <v>CONT. 20'</v>
          </cell>
          <cell r="L47" t="str">
            <v>DIRECTO</v>
          </cell>
          <cell r="M47" t="str">
            <v>EXPORTACION</v>
          </cell>
          <cell r="N47">
            <v>100.553</v>
          </cell>
        </row>
        <row r="48">
          <cell r="F48" t="str">
            <v>COBRE</v>
          </cell>
          <cell r="J48" t="str">
            <v>CONT. 20'</v>
          </cell>
          <cell r="L48" t="str">
            <v>DIRECTO</v>
          </cell>
          <cell r="M48" t="str">
            <v>EXPORTACION</v>
          </cell>
          <cell r="N48">
            <v>198.48099999999999</v>
          </cell>
        </row>
        <row r="49">
          <cell r="F49" t="str">
            <v>COBRE</v>
          </cell>
          <cell r="J49" t="str">
            <v>CONT. 20'</v>
          </cell>
          <cell r="L49" t="str">
            <v>DIRECTO</v>
          </cell>
          <cell r="M49" t="str">
            <v>EXPORTACION</v>
          </cell>
          <cell r="N49">
            <v>301.44</v>
          </cell>
        </row>
        <row r="50">
          <cell r="F50" t="str">
            <v>COBRE</v>
          </cell>
          <cell r="J50" t="str">
            <v>CONT. 20'</v>
          </cell>
          <cell r="L50" t="str">
            <v>DIRECTO</v>
          </cell>
          <cell r="M50" t="str">
            <v>EXPORTACION</v>
          </cell>
          <cell r="N50">
            <v>298.18599999999998</v>
          </cell>
        </row>
        <row r="51">
          <cell r="F51" t="str">
            <v>COBRE</v>
          </cell>
          <cell r="J51" t="str">
            <v>CONT. 20'</v>
          </cell>
          <cell r="L51" t="str">
            <v>DIRECTO</v>
          </cell>
          <cell r="M51" t="str">
            <v>EXPORTACION</v>
          </cell>
          <cell r="N51">
            <v>100.83499999999999</v>
          </cell>
        </row>
        <row r="52">
          <cell r="F52" t="str">
            <v>COBRE</v>
          </cell>
          <cell r="J52" t="str">
            <v>CONT. 20'</v>
          </cell>
          <cell r="L52" t="str">
            <v>DIRECTO</v>
          </cell>
          <cell r="M52" t="str">
            <v>EXPORTACION</v>
          </cell>
          <cell r="N52">
            <v>298.755</v>
          </cell>
        </row>
        <row r="53">
          <cell r="F53" t="str">
            <v>SULFATO DE NIQUEL</v>
          </cell>
          <cell r="J53" t="str">
            <v>CONT. 20'</v>
          </cell>
          <cell r="L53" t="str">
            <v>DIRECTO</v>
          </cell>
          <cell r="M53" t="str">
            <v>EXPORTACION</v>
          </cell>
          <cell r="N53">
            <v>20.07</v>
          </cell>
        </row>
        <row r="54">
          <cell r="F54" t="str">
            <v>MOLIBDENO</v>
          </cell>
          <cell r="J54" t="str">
            <v>CONT. 20'</v>
          </cell>
          <cell r="L54" t="str">
            <v>DIRECTO</v>
          </cell>
          <cell r="M54" t="str">
            <v>EXPORTACION</v>
          </cell>
          <cell r="N54">
            <v>234.42</v>
          </cell>
        </row>
        <row r="55">
          <cell r="F55" t="str">
            <v>CONTENEDORES VACIOS</v>
          </cell>
          <cell r="J55" t="str">
            <v>CONT. 20'</v>
          </cell>
          <cell r="L55" t="str">
            <v>DIRECTO</v>
          </cell>
          <cell r="M55" t="str">
            <v>DESCARGA</v>
          </cell>
        </row>
        <row r="56">
          <cell r="F56" t="str">
            <v>CONTENEDORES VACIOS</v>
          </cell>
          <cell r="J56" t="str">
            <v>CONT. 40'</v>
          </cell>
          <cell r="L56" t="str">
            <v>DIRECTO</v>
          </cell>
          <cell r="M56" t="str">
            <v>DESCARGA</v>
          </cell>
        </row>
        <row r="57">
          <cell r="F57" t="str">
            <v>CONTENEDORES VACIOS</v>
          </cell>
          <cell r="J57" t="str">
            <v>CONT. 20'</v>
          </cell>
          <cell r="L57" t="str">
            <v>INDIRECTO</v>
          </cell>
          <cell r="M57" t="str">
            <v>EMBARQUE</v>
          </cell>
        </row>
        <row r="58">
          <cell r="F58" t="str">
            <v>MERCADERIA GENERAL</v>
          </cell>
          <cell r="J58" t="str">
            <v>CONT. 20'</v>
          </cell>
          <cell r="L58" t="str">
            <v>DIRECTO</v>
          </cell>
          <cell r="M58" t="str">
            <v>IMPORTACION</v>
          </cell>
          <cell r="N58">
            <v>7.1079999999999997</v>
          </cell>
        </row>
        <row r="59">
          <cell r="F59" t="str">
            <v>MERCADERIA GENERAL</v>
          </cell>
          <cell r="J59" t="str">
            <v>CONT. 40'</v>
          </cell>
          <cell r="L59" t="str">
            <v>DIRECTO</v>
          </cell>
          <cell r="M59" t="str">
            <v>IMPORTACION</v>
          </cell>
          <cell r="N59">
            <v>27</v>
          </cell>
        </row>
        <row r="60">
          <cell r="F60" t="str">
            <v>VEHICULOS USADOS</v>
          </cell>
          <cell r="J60" t="str">
            <v>CONT. 40'</v>
          </cell>
          <cell r="L60" t="str">
            <v>DIRECTO</v>
          </cell>
          <cell r="M60" t="str">
            <v>IMPORTACION</v>
          </cell>
          <cell r="N60">
            <v>34.5</v>
          </cell>
        </row>
        <row r="61">
          <cell r="F61" t="str">
            <v>VEHICULOS USADOS</v>
          </cell>
          <cell r="J61" t="str">
            <v>CONT. 40'</v>
          </cell>
          <cell r="L61" t="str">
            <v>DIRECTO</v>
          </cell>
          <cell r="M61" t="str">
            <v>IMPORTACION</v>
          </cell>
          <cell r="N61">
            <v>5</v>
          </cell>
        </row>
        <row r="62">
          <cell r="F62" t="str">
            <v>VEHICULOS USADOS</v>
          </cell>
          <cell r="J62" t="str">
            <v>CONT. 40'</v>
          </cell>
          <cell r="L62" t="str">
            <v>DIRECTO</v>
          </cell>
          <cell r="M62" t="str">
            <v>IMPORTACION</v>
          </cell>
          <cell r="N62">
            <v>43.5</v>
          </cell>
        </row>
        <row r="63">
          <cell r="F63" t="str">
            <v>VEHICULOS USADOS</v>
          </cell>
          <cell r="J63" t="str">
            <v>CONT. 40'</v>
          </cell>
          <cell r="L63" t="str">
            <v>DIRECTO</v>
          </cell>
          <cell r="M63" t="str">
            <v>IMPORTACION</v>
          </cell>
          <cell r="N63">
            <v>12</v>
          </cell>
        </row>
        <row r="64">
          <cell r="F64" t="str">
            <v>VEHICULOS USADOS</v>
          </cell>
          <cell r="J64" t="str">
            <v>CONT. 40'</v>
          </cell>
          <cell r="L64" t="str">
            <v>DIRECTO</v>
          </cell>
          <cell r="M64" t="str">
            <v>IMPORTACION</v>
          </cell>
          <cell r="N64">
            <v>6</v>
          </cell>
        </row>
        <row r="65">
          <cell r="F65" t="str">
            <v>VEHICULOS USADOS</v>
          </cell>
          <cell r="J65" t="str">
            <v>CONT. 40'</v>
          </cell>
          <cell r="L65" t="str">
            <v>DIRECTO</v>
          </cell>
          <cell r="M65" t="str">
            <v>IMPORTACION</v>
          </cell>
          <cell r="N65">
            <v>17.91</v>
          </cell>
        </row>
        <row r="66">
          <cell r="F66" t="str">
            <v>VEHICULOS USADOS</v>
          </cell>
          <cell r="J66" t="str">
            <v>CONT. 40'</v>
          </cell>
          <cell r="L66" t="str">
            <v>DIRECTO</v>
          </cell>
          <cell r="M66" t="str">
            <v>IMPORTACION</v>
          </cell>
          <cell r="N66">
            <v>5.78</v>
          </cell>
        </row>
        <row r="67">
          <cell r="F67" t="str">
            <v>VEHICULOS USADOS</v>
          </cell>
          <cell r="J67" t="str">
            <v>CONT. 40'</v>
          </cell>
          <cell r="L67" t="str">
            <v>DIRECTO</v>
          </cell>
          <cell r="M67" t="str">
            <v>IMPORTACION</v>
          </cell>
          <cell r="N67">
            <v>59.375</v>
          </cell>
        </row>
        <row r="68">
          <cell r="F68" t="str">
            <v>VEHICULOS USADOS</v>
          </cell>
          <cell r="J68" t="str">
            <v>CONT. 40'</v>
          </cell>
          <cell r="L68" t="str">
            <v>DIRECTO</v>
          </cell>
          <cell r="M68" t="str">
            <v>IMPORTACION</v>
          </cell>
          <cell r="N68">
            <v>53.27</v>
          </cell>
        </row>
        <row r="69">
          <cell r="F69" t="str">
            <v>VEHICULOS USADOS</v>
          </cell>
          <cell r="J69" t="str">
            <v>CONT. 40'</v>
          </cell>
          <cell r="L69" t="str">
            <v>DIRECTO</v>
          </cell>
          <cell r="M69" t="str">
            <v>IMPORTACION</v>
          </cell>
          <cell r="N69">
            <v>5.56</v>
          </cell>
        </row>
        <row r="70">
          <cell r="F70" t="str">
            <v>VEHICULOS USADOS</v>
          </cell>
          <cell r="J70" t="str">
            <v>CONT. 40'</v>
          </cell>
          <cell r="L70" t="str">
            <v>DIRECTO</v>
          </cell>
          <cell r="M70" t="str">
            <v>IMPORTACION</v>
          </cell>
          <cell r="N70">
            <v>10.78</v>
          </cell>
        </row>
        <row r="71">
          <cell r="F71" t="str">
            <v>VEHICULOS USADOS</v>
          </cell>
          <cell r="J71" t="str">
            <v>CONT. 40'</v>
          </cell>
          <cell r="L71" t="str">
            <v>DIRECTO</v>
          </cell>
          <cell r="M71" t="str">
            <v>IMPORTACION</v>
          </cell>
          <cell r="N71">
            <v>5.28</v>
          </cell>
        </row>
        <row r="72">
          <cell r="F72" t="str">
            <v>VEHICULOS USADOS</v>
          </cell>
          <cell r="J72" t="str">
            <v>CONT. 40'</v>
          </cell>
          <cell r="L72" t="str">
            <v>DIRECTO</v>
          </cell>
          <cell r="M72" t="str">
            <v>IMPORTACION</v>
          </cell>
          <cell r="N72">
            <v>5.67</v>
          </cell>
        </row>
        <row r="73">
          <cell r="F73" t="str">
            <v>VEHICULOS USADOS</v>
          </cell>
          <cell r="J73" t="str">
            <v>CONT. 40'</v>
          </cell>
          <cell r="L73" t="str">
            <v>DIRECTO</v>
          </cell>
          <cell r="M73" t="str">
            <v>IMPORTACION</v>
          </cell>
          <cell r="N73">
            <v>5.5</v>
          </cell>
        </row>
        <row r="74">
          <cell r="F74" t="str">
            <v>VEHICULOS USADOS</v>
          </cell>
          <cell r="J74" t="str">
            <v>CONT. 40'</v>
          </cell>
          <cell r="L74" t="str">
            <v>DIRECTO</v>
          </cell>
          <cell r="M74" t="str">
            <v>IMPORTACION</v>
          </cell>
          <cell r="N74">
            <v>4.92</v>
          </cell>
        </row>
        <row r="75">
          <cell r="F75" t="str">
            <v>VEHICULOS USADOS</v>
          </cell>
          <cell r="J75" t="str">
            <v>CONT. 40'</v>
          </cell>
          <cell r="L75" t="str">
            <v>DIRECTO</v>
          </cell>
          <cell r="M75" t="str">
            <v>IMPORTACION</v>
          </cell>
          <cell r="N75">
            <v>45.18</v>
          </cell>
        </row>
        <row r="76">
          <cell r="F76" t="str">
            <v>VEHICULOS USADOS</v>
          </cell>
          <cell r="J76" t="str">
            <v>CONT. 40'</v>
          </cell>
          <cell r="L76" t="str">
            <v>DIRECTO</v>
          </cell>
          <cell r="M76" t="str">
            <v>IMPORTACION</v>
          </cell>
          <cell r="N76">
            <v>20.97</v>
          </cell>
        </row>
        <row r="77">
          <cell r="F77" t="str">
            <v>VEHICULOS USADOS</v>
          </cell>
          <cell r="J77" t="str">
            <v>CONT. 40'</v>
          </cell>
          <cell r="L77" t="str">
            <v>DIRECTO</v>
          </cell>
          <cell r="M77" t="str">
            <v>IMPORTACION</v>
          </cell>
          <cell r="N77">
            <v>5.5369999999999999</v>
          </cell>
        </row>
        <row r="78">
          <cell r="F78" t="str">
            <v>VEHICULOS USADOS</v>
          </cell>
          <cell r="J78" t="str">
            <v>CONT. 40'</v>
          </cell>
          <cell r="L78" t="str">
            <v>DIRECTO</v>
          </cell>
          <cell r="M78" t="str">
            <v>IMPORTACION</v>
          </cell>
          <cell r="N78">
            <v>9.3989999999999991</v>
          </cell>
        </row>
        <row r="79">
          <cell r="F79" t="str">
            <v>VEHICULOS USADOS</v>
          </cell>
          <cell r="J79" t="str">
            <v>CONT. 40'</v>
          </cell>
          <cell r="L79" t="str">
            <v>DIRECTO</v>
          </cell>
          <cell r="M79" t="str">
            <v>IMPORTACION</v>
          </cell>
          <cell r="N79">
            <v>6.09</v>
          </cell>
        </row>
        <row r="80">
          <cell r="F80" t="str">
            <v>VEHICULOS USADOS</v>
          </cell>
          <cell r="J80" t="str">
            <v>CONT. 40'</v>
          </cell>
          <cell r="L80" t="str">
            <v>DIRECTO</v>
          </cell>
          <cell r="M80" t="str">
            <v>IMPORTACION</v>
          </cell>
          <cell r="N80">
            <v>16.45</v>
          </cell>
        </row>
        <row r="81">
          <cell r="F81" t="str">
            <v>VEHICULOS USADOS</v>
          </cell>
          <cell r="J81" t="str">
            <v>CONT. 40'</v>
          </cell>
          <cell r="L81" t="str">
            <v>DIRECTO</v>
          </cell>
          <cell r="M81" t="str">
            <v>IMPORTACION</v>
          </cell>
          <cell r="N81">
            <v>4.2169999999999996</v>
          </cell>
        </row>
        <row r="82">
          <cell r="F82" t="str">
            <v>VEHICULOS USADOS</v>
          </cell>
          <cell r="J82" t="str">
            <v>CONT. 40'</v>
          </cell>
          <cell r="L82" t="str">
            <v>DIRECTO</v>
          </cell>
          <cell r="M82" t="str">
            <v>IMPORTACION</v>
          </cell>
          <cell r="N82">
            <v>425.07</v>
          </cell>
        </row>
        <row r="83">
          <cell r="F83" t="str">
            <v>VEHICULOS USADOS</v>
          </cell>
          <cell r="J83" t="str">
            <v>CONT. 40'</v>
          </cell>
          <cell r="L83" t="str">
            <v>DIRECTO</v>
          </cell>
          <cell r="M83" t="str">
            <v>IMPORTACION</v>
          </cell>
          <cell r="N83">
            <v>8.6999999999999993</v>
          </cell>
        </row>
        <row r="84">
          <cell r="F84" t="str">
            <v>VEHICULOS USADOS</v>
          </cell>
          <cell r="J84" t="str">
            <v>CONT. 40'</v>
          </cell>
          <cell r="L84" t="str">
            <v>DIRECTO</v>
          </cell>
          <cell r="M84" t="str">
            <v>IMPORTACION</v>
          </cell>
          <cell r="N84">
            <v>5.75</v>
          </cell>
        </row>
        <row r="85">
          <cell r="F85" t="str">
            <v>VEHICULOS USADOS</v>
          </cell>
          <cell r="J85" t="str">
            <v>CONT. 40'</v>
          </cell>
          <cell r="L85" t="str">
            <v>DIRECTO</v>
          </cell>
          <cell r="M85" t="str">
            <v>IMPORTACION</v>
          </cell>
          <cell r="N85">
            <v>31.962</v>
          </cell>
        </row>
        <row r="86">
          <cell r="F86" t="str">
            <v>VEHICULOS USADOS</v>
          </cell>
          <cell r="J86" t="str">
            <v>CONT. 40'</v>
          </cell>
          <cell r="L86" t="str">
            <v>DIRECTO</v>
          </cell>
          <cell r="M86" t="str">
            <v>IMPORTACION</v>
          </cell>
          <cell r="N86">
            <v>4.09</v>
          </cell>
        </row>
        <row r="87">
          <cell r="F87" t="str">
            <v>VEHICULOS USADOS</v>
          </cell>
          <cell r="J87" t="str">
            <v>CONT. 40'</v>
          </cell>
          <cell r="L87" t="str">
            <v>DIRECTO</v>
          </cell>
          <cell r="M87" t="str">
            <v>IMPORTACION</v>
          </cell>
          <cell r="N87">
            <v>5.56</v>
          </cell>
        </row>
        <row r="88">
          <cell r="F88" t="str">
            <v>VEHICULOS USADOS</v>
          </cell>
          <cell r="J88" t="str">
            <v>CONT. 40'</v>
          </cell>
          <cell r="L88" t="str">
            <v>DIRECTO</v>
          </cell>
          <cell r="M88" t="str">
            <v>IMPORTACION</v>
          </cell>
          <cell r="N88">
            <v>5.38</v>
          </cell>
        </row>
        <row r="89">
          <cell r="F89" t="str">
            <v>MAQUINARIAS Y EQUIPOS</v>
          </cell>
          <cell r="J89" t="str">
            <v>CONT. 20'</v>
          </cell>
          <cell r="L89" t="str">
            <v>DIRECTO</v>
          </cell>
          <cell r="M89" t="str">
            <v>IMPORTACION</v>
          </cell>
          <cell r="N89">
            <v>3.36</v>
          </cell>
        </row>
        <row r="90">
          <cell r="F90" t="str">
            <v>COBRE</v>
          </cell>
          <cell r="J90" t="str">
            <v>CONT. 20'</v>
          </cell>
          <cell r="L90" t="str">
            <v>DIRECTO</v>
          </cell>
          <cell r="M90" t="str">
            <v>EXPORTACION</v>
          </cell>
          <cell r="N90">
            <v>1001.12</v>
          </cell>
        </row>
        <row r="91">
          <cell r="F91" t="str">
            <v>COBRE</v>
          </cell>
          <cell r="J91" t="str">
            <v>CONT. 20'</v>
          </cell>
          <cell r="L91" t="str">
            <v>DIRECTO</v>
          </cell>
          <cell r="M91" t="str">
            <v>EXPORTACION</v>
          </cell>
          <cell r="N91">
            <v>499.67700000000002</v>
          </cell>
        </row>
        <row r="92">
          <cell r="F92" t="str">
            <v>COBRE</v>
          </cell>
          <cell r="J92" t="str">
            <v>CONT. 20'</v>
          </cell>
          <cell r="L92" t="str">
            <v>DIRECTO</v>
          </cell>
          <cell r="M92" t="str">
            <v>EXPORTACION</v>
          </cell>
          <cell r="N92">
            <v>1100.4690000000001</v>
          </cell>
        </row>
        <row r="93">
          <cell r="F93" t="str">
            <v>COBRE</v>
          </cell>
          <cell r="J93" t="str">
            <v>CONT. 20'</v>
          </cell>
          <cell r="L93" t="str">
            <v>DIRECTO</v>
          </cell>
          <cell r="M93" t="str">
            <v>EXPORTACION</v>
          </cell>
          <cell r="N93">
            <v>500.18099999999998</v>
          </cell>
        </row>
        <row r="94">
          <cell r="F94" t="str">
            <v>COBRE</v>
          </cell>
          <cell r="J94" t="str">
            <v>CONT. 20'</v>
          </cell>
          <cell r="L94" t="str">
            <v>DIRECTO</v>
          </cell>
          <cell r="M94" t="str">
            <v>EXPORTACION</v>
          </cell>
          <cell r="N94">
            <v>524.29</v>
          </cell>
        </row>
        <row r="95">
          <cell r="F95" t="str">
            <v>COBRE</v>
          </cell>
          <cell r="J95" t="str">
            <v>CONT. 20'</v>
          </cell>
          <cell r="L95" t="str">
            <v>DIRECTO</v>
          </cell>
          <cell r="M95" t="str">
            <v>EXPORTACION</v>
          </cell>
          <cell r="N95">
            <v>50.009</v>
          </cell>
        </row>
        <row r="96">
          <cell r="F96" t="str">
            <v>COBRE</v>
          </cell>
          <cell r="J96" t="str">
            <v>CONT. 20'</v>
          </cell>
          <cell r="L96" t="str">
            <v>DIRECTO</v>
          </cell>
          <cell r="M96" t="str">
            <v>EXPORTACION</v>
          </cell>
          <cell r="N96">
            <v>404.83899999999994</v>
          </cell>
        </row>
        <row r="97">
          <cell r="F97" t="str">
            <v>COBRE</v>
          </cell>
          <cell r="J97" t="str">
            <v>CONT. 20'</v>
          </cell>
          <cell r="L97" t="str">
            <v>DIRECTO</v>
          </cell>
          <cell r="M97" t="str">
            <v>EXPORTACION</v>
          </cell>
          <cell r="N97">
            <v>500.05599999999998</v>
          </cell>
        </row>
        <row r="98">
          <cell r="F98" t="str">
            <v>MOLIBDENO</v>
          </cell>
          <cell r="J98" t="str">
            <v>CONT. 20'</v>
          </cell>
          <cell r="L98" t="str">
            <v>DIRECTO</v>
          </cell>
          <cell r="M98" t="str">
            <v>EXPORTACION</v>
          </cell>
          <cell r="N98">
            <v>355.815</v>
          </cell>
        </row>
        <row r="99">
          <cell r="F99" t="str">
            <v>PAPRIKA</v>
          </cell>
          <cell r="J99" t="str">
            <v>CONT. 40'</v>
          </cell>
          <cell r="L99" t="str">
            <v>INDIRECTO</v>
          </cell>
          <cell r="M99" t="str">
            <v>EMB. DE BOLIVIA</v>
          </cell>
          <cell r="N99">
            <v>22.94</v>
          </cell>
        </row>
        <row r="100">
          <cell r="F100" t="str">
            <v>HARINA DE PESCADO</v>
          </cell>
          <cell r="J100" t="str">
            <v>CONT. 20'</v>
          </cell>
          <cell r="L100" t="str">
            <v>INDIRECTO</v>
          </cell>
          <cell r="M100" t="str">
            <v>EXPORTACION</v>
          </cell>
          <cell r="N100">
            <v>200.74</v>
          </cell>
        </row>
        <row r="101">
          <cell r="F101" t="str">
            <v>HARINA DE PESCADO</v>
          </cell>
          <cell r="J101" t="str">
            <v>CONT. 40'</v>
          </cell>
          <cell r="L101" t="str">
            <v>INDIRECTO</v>
          </cell>
          <cell r="M101" t="str">
            <v>EXPORTACION</v>
          </cell>
          <cell r="N101">
            <v>105.7</v>
          </cell>
        </row>
        <row r="102">
          <cell r="F102" t="str">
            <v>HARINA DE PESCADO</v>
          </cell>
          <cell r="J102" t="str">
            <v>CONT. 40'</v>
          </cell>
          <cell r="L102" t="str">
            <v>INDIRECTO</v>
          </cell>
          <cell r="M102" t="str">
            <v>EXPORTACION</v>
          </cell>
          <cell r="N102">
            <v>502.13</v>
          </cell>
        </row>
        <row r="103">
          <cell r="F103" t="str">
            <v>HARINA DE PESCADO</v>
          </cell>
          <cell r="J103" t="str">
            <v>CONT. 20'</v>
          </cell>
          <cell r="L103" t="str">
            <v>INDIRECTO</v>
          </cell>
          <cell r="M103" t="str">
            <v>EXPORTACION</v>
          </cell>
          <cell r="N103">
            <v>216.94</v>
          </cell>
        </row>
        <row r="104">
          <cell r="F104" t="str">
            <v>CONTENEDORES VACIOS</v>
          </cell>
          <cell r="J104" t="str">
            <v>CONT. 20'</v>
          </cell>
          <cell r="L104" t="str">
            <v>DIRECTO</v>
          </cell>
          <cell r="M104" t="str">
            <v>DESCARGA</v>
          </cell>
        </row>
        <row r="105">
          <cell r="F105" t="str">
            <v>CONTENEDORES VACIOS</v>
          </cell>
          <cell r="J105" t="str">
            <v>CONT. 20'</v>
          </cell>
          <cell r="L105" t="str">
            <v>DIRECTO</v>
          </cell>
          <cell r="M105" t="str">
            <v>DESCARGA</v>
          </cell>
        </row>
        <row r="106">
          <cell r="F106" t="str">
            <v>CONTENEDORES VACIOS</v>
          </cell>
          <cell r="J106" t="str">
            <v>CONT. 20'</v>
          </cell>
          <cell r="L106" t="str">
            <v>INDIRECTO</v>
          </cell>
          <cell r="M106" t="str">
            <v>DESCARGA</v>
          </cell>
        </row>
        <row r="107">
          <cell r="F107" t="str">
            <v>CONTENEDORES VACIOS</v>
          </cell>
          <cell r="J107" t="str">
            <v>CONT. 40'</v>
          </cell>
          <cell r="L107" t="str">
            <v>DIRECTO</v>
          </cell>
          <cell r="M107" t="str">
            <v>EMBARQUE</v>
          </cell>
        </row>
        <row r="108">
          <cell r="F108" t="str">
            <v>CONTENEDORES VACIOS</v>
          </cell>
          <cell r="J108" t="str">
            <v>CONT. 40'</v>
          </cell>
          <cell r="L108" t="str">
            <v>DIRECTO</v>
          </cell>
          <cell r="M108" t="str">
            <v>CABOTAJE EMB.</v>
          </cell>
        </row>
        <row r="109">
          <cell r="F109" t="str">
            <v>CONTENEDORES VACIOS</v>
          </cell>
          <cell r="J109" t="str">
            <v>CONT. 40'</v>
          </cell>
          <cell r="L109" t="str">
            <v>INDIRECTO</v>
          </cell>
          <cell r="M109" t="str">
            <v>REEM. MOVILIZADO</v>
          </cell>
        </row>
        <row r="110">
          <cell r="F110" t="str">
            <v>VEHICULOS USADOS</v>
          </cell>
          <cell r="J110" t="str">
            <v>CONT. 40'</v>
          </cell>
          <cell r="L110" t="str">
            <v>DIRECTO</v>
          </cell>
          <cell r="M110" t="str">
            <v>IMPORTACION</v>
          </cell>
          <cell r="N110">
            <v>7.5</v>
          </cell>
        </row>
        <row r="111">
          <cell r="F111" t="str">
            <v>VEHICULOS USADOS</v>
          </cell>
          <cell r="J111" t="str">
            <v>CONT. 40'</v>
          </cell>
          <cell r="L111" t="str">
            <v>DIRECTO</v>
          </cell>
          <cell r="M111" t="str">
            <v>IMPORTACION</v>
          </cell>
          <cell r="N111">
            <v>6</v>
          </cell>
        </row>
        <row r="112">
          <cell r="F112" t="str">
            <v>VEHICULOS USADOS</v>
          </cell>
          <cell r="J112" t="str">
            <v>CONT. 40'</v>
          </cell>
          <cell r="L112" t="str">
            <v>DIRECTO</v>
          </cell>
          <cell r="M112" t="str">
            <v>IMPORTACION</v>
          </cell>
          <cell r="N112">
            <v>12</v>
          </cell>
        </row>
        <row r="113">
          <cell r="F113" t="str">
            <v>VEHICULOS USADOS</v>
          </cell>
          <cell r="J113" t="str">
            <v>CONT. 40'</v>
          </cell>
          <cell r="L113" t="str">
            <v>DIRECTO</v>
          </cell>
          <cell r="M113" t="str">
            <v>IMPORTACION</v>
          </cell>
          <cell r="N113">
            <v>12</v>
          </cell>
        </row>
        <row r="114">
          <cell r="F114" t="str">
            <v>VEHICULOS USADOS</v>
          </cell>
          <cell r="J114" t="str">
            <v>CONT. 40'</v>
          </cell>
          <cell r="L114" t="str">
            <v>DIRECTO</v>
          </cell>
          <cell r="M114" t="str">
            <v>IMPORTACION</v>
          </cell>
          <cell r="N114">
            <v>21.73</v>
          </cell>
        </row>
        <row r="115">
          <cell r="F115" t="str">
            <v>VEHICULOS USADOS</v>
          </cell>
          <cell r="J115" t="str">
            <v>CONT. 40'</v>
          </cell>
          <cell r="L115" t="str">
            <v>DIRECTO</v>
          </cell>
          <cell r="M115" t="str">
            <v>IMPORTACION</v>
          </cell>
          <cell r="N115">
            <v>43.35</v>
          </cell>
        </row>
        <row r="116">
          <cell r="F116" t="str">
            <v>VEHICULOS USADOS</v>
          </cell>
          <cell r="J116" t="str">
            <v>CONT. 40'</v>
          </cell>
          <cell r="L116" t="str">
            <v>DIRECTO</v>
          </cell>
          <cell r="M116" t="str">
            <v>IMPORTACION</v>
          </cell>
          <cell r="N116">
            <v>68.59</v>
          </cell>
        </row>
        <row r="117">
          <cell r="F117" t="str">
            <v>VEHICULOS USADOS</v>
          </cell>
          <cell r="J117" t="str">
            <v>CONT. 40'</v>
          </cell>
          <cell r="L117" t="str">
            <v>DIRECTO</v>
          </cell>
          <cell r="M117" t="str">
            <v>IMPORTACION</v>
          </cell>
          <cell r="N117">
            <v>5.8029999999999999</v>
          </cell>
        </row>
        <row r="118">
          <cell r="F118" t="str">
            <v>VEHICULOS USADOS</v>
          </cell>
          <cell r="J118" t="str">
            <v>CONT. 40'</v>
          </cell>
          <cell r="L118" t="str">
            <v>DIRECTO</v>
          </cell>
          <cell r="M118" t="str">
            <v>IMPORTACION</v>
          </cell>
          <cell r="N118">
            <v>5.9</v>
          </cell>
        </row>
        <row r="119">
          <cell r="F119" t="str">
            <v>VEHICULOS USADOS</v>
          </cell>
          <cell r="J119" t="str">
            <v>CONT. 40'</v>
          </cell>
          <cell r="L119" t="str">
            <v>DIRECTO</v>
          </cell>
          <cell r="M119" t="str">
            <v>IMPORTACION</v>
          </cell>
          <cell r="N119">
            <v>4.9939999999999998</v>
          </cell>
        </row>
        <row r="120">
          <cell r="F120" t="str">
            <v>VEHICULOS USADOS</v>
          </cell>
          <cell r="J120" t="str">
            <v>CONT. 40'</v>
          </cell>
          <cell r="L120" t="str">
            <v>DIRECTO</v>
          </cell>
          <cell r="M120" t="str">
            <v>IMPORTACION</v>
          </cell>
          <cell r="N120">
            <v>25.58</v>
          </cell>
        </row>
        <row r="121">
          <cell r="F121" t="str">
            <v>VEHICULOS USADOS</v>
          </cell>
          <cell r="J121" t="str">
            <v>CONT. 40'</v>
          </cell>
          <cell r="L121" t="str">
            <v>DIRECTO</v>
          </cell>
          <cell r="M121" t="str">
            <v>IMPORTACION</v>
          </cell>
          <cell r="N121">
            <v>6.0039999999999996</v>
          </cell>
        </row>
        <row r="122">
          <cell r="F122" t="str">
            <v>MAQUINARIAS Y EQUIPOS</v>
          </cell>
          <cell r="J122" t="str">
            <v>CONT. 20'</v>
          </cell>
          <cell r="L122" t="str">
            <v>DIRECTO</v>
          </cell>
          <cell r="M122" t="str">
            <v>IMPORTACION</v>
          </cell>
          <cell r="N122">
            <v>2.7</v>
          </cell>
        </row>
        <row r="123">
          <cell r="F123" t="str">
            <v>COBRE</v>
          </cell>
          <cell r="J123" t="str">
            <v>CONT. 20'</v>
          </cell>
          <cell r="L123" t="str">
            <v>DIRECTO</v>
          </cell>
          <cell r="M123" t="str">
            <v>EXPORTACION</v>
          </cell>
          <cell r="N123">
            <v>2000.34</v>
          </cell>
        </row>
        <row r="124">
          <cell r="F124" t="str">
            <v>COBRE</v>
          </cell>
          <cell r="J124" t="str">
            <v>CONT. 20'</v>
          </cell>
          <cell r="L124" t="str">
            <v>DIRECTO</v>
          </cell>
          <cell r="M124" t="str">
            <v>EXPORTACION</v>
          </cell>
          <cell r="N124">
            <v>499.75200000000001</v>
          </cell>
        </row>
        <row r="125">
          <cell r="F125" t="str">
            <v>COBRE</v>
          </cell>
          <cell r="J125" t="str">
            <v>CONT. 20'</v>
          </cell>
          <cell r="L125" t="str">
            <v>DIRECTO</v>
          </cell>
          <cell r="M125" t="str">
            <v>EXPORTACION</v>
          </cell>
          <cell r="N125">
            <v>552.04600000000005</v>
          </cell>
        </row>
        <row r="126">
          <cell r="F126" t="str">
            <v>COBRE</v>
          </cell>
          <cell r="J126" t="str">
            <v>CONT. 20'</v>
          </cell>
          <cell r="L126" t="str">
            <v>DIRECTO</v>
          </cell>
          <cell r="M126" t="str">
            <v>EXPORTACION</v>
          </cell>
          <cell r="N126">
            <v>500.91199999999998</v>
          </cell>
        </row>
        <row r="127">
          <cell r="F127" t="str">
            <v>COBRE</v>
          </cell>
          <cell r="J127" t="str">
            <v>CONT. 20'</v>
          </cell>
          <cell r="L127" t="str">
            <v>DIRECTO</v>
          </cell>
          <cell r="M127" t="str">
            <v>EXPORTACION</v>
          </cell>
          <cell r="N127">
            <v>102.004</v>
          </cell>
        </row>
        <row r="128">
          <cell r="F128" t="str">
            <v>COBRE</v>
          </cell>
          <cell r="J128" t="str">
            <v>CONT. 20'</v>
          </cell>
          <cell r="L128" t="str">
            <v>DIRECTO</v>
          </cell>
          <cell r="M128" t="str">
            <v>EXPORTACION</v>
          </cell>
          <cell r="N128">
            <v>200.28700000000001</v>
          </cell>
        </row>
        <row r="129">
          <cell r="F129" t="str">
            <v>COBRE</v>
          </cell>
          <cell r="J129" t="str">
            <v>CONT. 20'</v>
          </cell>
          <cell r="L129" t="str">
            <v>DIRECTO</v>
          </cell>
          <cell r="M129" t="str">
            <v>EXPORTACION</v>
          </cell>
          <cell r="N129">
            <v>504.75700000000001</v>
          </cell>
        </row>
        <row r="130">
          <cell r="F130" t="str">
            <v>CONCENTRADO DE PLATA</v>
          </cell>
          <cell r="J130" t="str">
            <v>CONT. 20'</v>
          </cell>
          <cell r="L130" t="str">
            <v>DIRECTO</v>
          </cell>
          <cell r="M130" t="str">
            <v>EXPORTACION</v>
          </cell>
          <cell r="N130">
            <v>1650</v>
          </cell>
        </row>
        <row r="131">
          <cell r="F131" t="str">
            <v>HARINA DE PESCADO</v>
          </cell>
          <cell r="J131" t="str">
            <v>CONT. 20'</v>
          </cell>
          <cell r="L131" t="str">
            <v>INDIRECTO</v>
          </cell>
          <cell r="M131" t="str">
            <v>EXPORTACION</v>
          </cell>
          <cell r="N131">
            <v>101.7</v>
          </cell>
        </row>
        <row r="132">
          <cell r="F132" t="str">
            <v>HARINA DE PESCADO</v>
          </cell>
          <cell r="J132" t="str">
            <v>CONT. 20'</v>
          </cell>
          <cell r="L132" t="str">
            <v>INDIRECTO</v>
          </cell>
          <cell r="M132" t="str">
            <v>EXPORTACION</v>
          </cell>
          <cell r="N132">
            <v>515.64499999999998</v>
          </cell>
        </row>
        <row r="133">
          <cell r="F133" t="str">
            <v>HARINA DE PESCADO</v>
          </cell>
          <cell r="J133" t="str">
            <v>CONT. 40'</v>
          </cell>
          <cell r="L133" t="str">
            <v>INDIRECTO</v>
          </cell>
          <cell r="M133" t="str">
            <v>EXPORTACION</v>
          </cell>
          <cell r="N133">
            <v>1059.4100000000001</v>
          </cell>
        </row>
        <row r="134">
          <cell r="F134" t="str">
            <v>HARINA DE PESCADO</v>
          </cell>
          <cell r="J134" t="str">
            <v>CONT. 40'</v>
          </cell>
          <cell r="L134" t="str">
            <v>INDIRECTO</v>
          </cell>
          <cell r="M134" t="str">
            <v>EXPORTACION</v>
          </cell>
          <cell r="N134">
            <v>1694.6</v>
          </cell>
        </row>
        <row r="135">
          <cell r="F135" t="str">
            <v>CONCENTRADO DE ORO</v>
          </cell>
          <cell r="J135" t="str">
            <v>CONT. 20'</v>
          </cell>
          <cell r="L135" t="str">
            <v>INDIRECTO</v>
          </cell>
          <cell r="M135" t="str">
            <v>EXPORTACION</v>
          </cell>
          <cell r="N135">
            <v>141.21</v>
          </cell>
        </row>
        <row r="136">
          <cell r="F136" t="str">
            <v>CONTENEDORES VACIOS</v>
          </cell>
          <cell r="J136" t="str">
            <v>CONT. 20'</v>
          </cell>
          <cell r="L136" t="str">
            <v>DIRECTO</v>
          </cell>
          <cell r="M136" t="str">
            <v>DESCARGA</v>
          </cell>
        </row>
        <row r="137">
          <cell r="F137" t="str">
            <v>CONTENEDORES VACIOS</v>
          </cell>
          <cell r="J137" t="str">
            <v>CONT. 20'</v>
          </cell>
          <cell r="L137" t="str">
            <v>DIRECTO</v>
          </cell>
          <cell r="M137" t="str">
            <v>DESCARGA</v>
          </cell>
        </row>
        <row r="138">
          <cell r="F138" t="str">
            <v>CONTENEDORES VACIOS</v>
          </cell>
          <cell r="J138" t="str">
            <v>CONT. 20'</v>
          </cell>
          <cell r="L138" t="str">
            <v>DIRECTO</v>
          </cell>
          <cell r="M138" t="str">
            <v>DESCARGA</v>
          </cell>
        </row>
        <row r="139">
          <cell r="F139" t="str">
            <v>CONTENEDORES VACIOS</v>
          </cell>
          <cell r="J139" t="str">
            <v>CONT. 20'</v>
          </cell>
          <cell r="L139" t="str">
            <v>DIRECTO</v>
          </cell>
          <cell r="M139" t="str">
            <v>DESCARGA</v>
          </cell>
        </row>
        <row r="140">
          <cell r="F140" t="str">
            <v>CONTENEDORES VACIOS</v>
          </cell>
          <cell r="J140" t="str">
            <v>CONT. 20'</v>
          </cell>
          <cell r="L140" t="str">
            <v>DIRECTO</v>
          </cell>
          <cell r="M140" t="str">
            <v>DESCARGA</v>
          </cell>
        </row>
        <row r="141">
          <cell r="F141" t="str">
            <v>CONTENEDORES VACIOS</v>
          </cell>
          <cell r="J141" t="str">
            <v>CONT. 20'</v>
          </cell>
          <cell r="L141" t="str">
            <v>DIRECTO</v>
          </cell>
          <cell r="M141" t="str">
            <v>DESCARGA</v>
          </cell>
        </row>
        <row r="142">
          <cell r="F142" t="str">
            <v>PACOTILLA</v>
          </cell>
          <cell r="J142" t="str">
            <v>UNIDAD</v>
          </cell>
          <cell r="L142" t="str">
            <v>DIRECTO</v>
          </cell>
          <cell r="M142" t="str">
            <v>ACT. PESQUERA</v>
          </cell>
          <cell r="N142">
            <v>20.75</v>
          </cell>
        </row>
        <row r="143">
          <cell r="F143" t="str">
            <v>PACOTILLA</v>
          </cell>
          <cell r="J143" t="str">
            <v>UNIDAD</v>
          </cell>
          <cell r="L143" t="str">
            <v>DIRECTO</v>
          </cell>
          <cell r="M143" t="str">
            <v>ACT. PESQUERA</v>
          </cell>
          <cell r="N143">
            <v>17.79</v>
          </cell>
        </row>
        <row r="144">
          <cell r="F144" t="str">
            <v>COMBUSTIBLE</v>
          </cell>
          <cell r="J144" t="str">
            <v>GRANEL</v>
          </cell>
          <cell r="L144" t="str">
            <v>DIRECTO</v>
          </cell>
          <cell r="M144" t="str">
            <v>ACT. PESQUERA</v>
          </cell>
          <cell r="N144">
            <v>10.29</v>
          </cell>
        </row>
        <row r="145">
          <cell r="F145" t="str">
            <v>COMBUSTIBLE</v>
          </cell>
          <cell r="J145" t="str">
            <v>GRANEL</v>
          </cell>
          <cell r="L145" t="str">
            <v>DIRECTO</v>
          </cell>
          <cell r="M145" t="str">
            <v>ACT. PESQUERA</v>
          </cell>
          <cell r="N145">
            <v>20.57</v>
          </cell>
        </row>
        <row r="146">
          <cell r="F146" t="str">
            <v>PACOTILLA</v>
          </cell>
          <cell r="J146" t="str">
            <v>UNIDAD</v>
          </cell>
          <cell r="L146" t="str">
            <v>DIRECTO</v>
          </cell>
          <cell r="M146" t="str">
            <v>ACT. PESQUERA</v>
          </cell>
          <cell r="N146">
            <v>1.1100000000000001</v>
          </cell>
        </row>
        <row r="147">
          <cell r="F147" t="str">
            <v>PACOTILLA</v>
          </cell>
          <cell r="J147" t="str">
            <v>UNIDAD</v>
          </cell>
          <cell r="L147" t="str">
            <v>DIRECTO</v>
          </cell>
          <cell r="M147" t="str">
            <v>ACT. PESQUERA</v>
          </cell>
          <cell r="N147">
            <v>0.39</v>
          </cell>
        </row>
        <row r="148">
          <cell r="F148" t="str">
            <v>USO AMARRADERO</v>
          </cell>
          <cell r="L148" t="str">
            <v>DIRECTO</v>
          </cell>
          <cell r="M148" t="str">
            <v>ACT. PESQUERA</v>
          </cell>
          <cell r="N148">
            <v>0</v>
          </cell>
        </row>
      </sheetData>
      <sheetData sheetId="8"/>
      <sheetData sheetId="9"/>
      <sheetData sheetId="10" refreshError="1">
        <row r="19">
          <cell r="B19" t="str">
            <v>DIRECTO</v>
          </cell>
        </row>
        <row r="25">
          <cell r="B25" t="str">
            <v>CONT. 20'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RIBO- 2008"/>
      <sheetName val="DESPACHO-2008"/>
      <sheetName val="2005"/>
      <sheetName val="2006"/>
      <sheetName val="2007"/>
      <sheetName val="ESTAD 2005"/>
      <sheetName val="ESTAD 2006"/>
      <sheetName val="ESTAD 2007"/>
      <sheetName val="ESTAD. 2008"/>
    </sheetNames>
    <sheetDataSet>
      <sheetData sheetId="0"/>
      <sheetData sheetId="1"/>
      <sheetData sheetId="2" refreshError="1">
        <row r="14">
          <cell r="J14">
            <v>20638.199999999997</v>
          </cell>
        </row>
      </sheetData>
      <sheetData sheetId="3"/>
      <sheetData sheetId="4"/>
      <sheetData sheetId="5" refreshError="1">
        <row r="15">
          <cell r="C15">
            <v>20638.199999999997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imal"/>
      <sheetName val="base"/>
      <sheetName val="MES2007"/>
      <sheetName val="MES"/>
      <sheetName val="MENSUAL"/>
      <sheetName val="ACUMULADO"/>
      <sheetName val="acumuladoxtp06"/>
      <sheetName val="acumuladoxtp07"/>
    </sheetNames>
    <sheetDataSet>
      <sheetData sheetId="0"/>
      <sheetData sheetId="1"/>
      <sheetData sheetId="2"/>
      <sheetData sheetId="3"/>
      <sheetData sheetId="4" refreshError="1">
        <row r="7">
          <cell r="B7" t="str">
            <v>Enero</v>
          </cell>
          <cell r="C7" t="str">
            <v>Febrero</v>
          </cell>
          <cell r="D7" t="str">
            <v>Marzo</v>
          </cell>
          <cell r="E7" t="str">
            <v>Abril</v>
          </cell>
          <cell r="F7" t="str">
            <v>Mayo</v>
          </cell>
          <cell r="G7" t="str">
            <v>Junio</v>
          </cell>
          <cell r="H7" t="str">
            <v>Julio</v>
          </cell>
          <cell r="I7" t="str">
            <v>Agosto</v>
          </cell>
          <cell r="J7" t="str">
            <v>Septiembre</v>
          </cell>
          <cell r="K7" t="str">
            <v>Octubre</v>
          </cell>
          <cell r="L7" t="str">
            <v>Noviembre</v>
          </cell>
          <cell r="M7" t="str">
            <v>Diciembre</v>
          </cell>
        </row>
      </sheetData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co Terminals Limited (1)"/>
      <sheetName val="Casco Terminals Limited (2)"/>
    </sheetNames>
    <sheetDataSet>
      <sheetData sheetId="0" refreshError="1">
        <row r="43">
          <cell r="T43">
            <v>8</v>
          </cell>
          <cell r="U43">
            <v>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AE708-A82C-4385-9269-DA9F85A220B0}">
  <dimension ref="A4:V78"/>
  <sheetViews>
    <sheetView showGridLines="0" tabSelected="1" topLeftCell="A13" zoomScale="80" zoomScaleNormal="80" zoomScaleSheetLayoutView="100" workbookViewId="0">
      <selection activeCell="M49" sqref="M49"/>
    </sheetView>
  </sheetViews>
  <sheetFormatPr baseColWidth="10" defaultRowHeight="11.4" x14ac:dyDescent="0.2"/>
  <cols>
    <col min="1" max="1" width="4.109375" style="3" customWidth="1"/>
    <col min="2" max="2" width="56.664062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33203125" style="3" customWidth="1"/>
    <col min="10" max="10" width="20.88671875" style="3" customWidth="1"/>
    <col min="11" max="12" width="14.88671875" style="3" customWidth="1"/>
    <col min="13" max="14" width="14.6640625" style="3" customWidth="1"/>
    <col min="15" max="15" width="12.44140625" style="3" customWidth="1"/>
    <col min="16" max="16" width="9.88671875" style="3" customWidth="1"/>
    <col min="17" max="17" width="15.6640625" style="3" customWidth="1"/>
    <col min="18" max="18" width="11.44140625" style="3"/>
    <col min="19" max="19" width="9.109375" style="3" customWidth="1"/>
    <col min="20" max="20" width="12.33203125" style="19" customWidth="1"/>
    <col min="21" max="21" width="13.44140625" style="3" customWidth="1"/>
    <col min="22" max="22" width="10.5546875" style="3" customWidth="1"/>
    <col min="23" max="23" width="11.5546875" style="3" customWidth="1"/>
    <col min="24" max="255" width="11.44140625" style="3"/>
    <col min="256" max="256" width="31.5546875" style="3" customWidth="1"/>
    <col min="257" max="257" width="38.88671875" style="3" customWidth="1"/>
    <col min="258" max="263" width="14.44140625" style="3" customWidth="1"/>
    <col min="264" max="264" width="15.6640625" style="3" customWidth="1"/>
    <col min="265" max="265" width="13.44140625" style="3" customWidth="1"/>
    <col min="266" max="266" width="18.5546875" style="3" customWidth="1"/>
    <col min="267" max="268" width="13" style="3" customWidth="1"/>
    <col min="269" max="270" width="14.88671875" style="3" customWidth="1"/>
    <col min="271" max="271" width="12.44140625" style="3" customWidth="1"/>
    <col min="272" max="272" width="9.88671875" style="3" customWidth="1"/>
    <col min="273" max="273" width="15.6640625" style="3" customWidth="1"/>
    <col min="274" max="274" width="11.44140625" style="3"/>
    <col min="275" max="275" width="9.109375" style="3" customWidth="1"/>
    <col min="276" max="276" width="12.33203125" style="3" customWidth="1"/>
    <col min="277" max="277" width="13.44140625" style="3" customWidth="1"/>
    <col min="278" max="278" width="10.5546875" style="3" customWidth="1"/>
    <col min="279" max="279" width="11.5546875" style="3" customWidth="1"/>
    <col min="280" max="511" width="11.44140625" style="3"/>
    <col min="512" max="512" width="31.5546875" style="3" customWidth="1"/>
    <col min="513" max="513" width="38.88671875" style="3" customWidth="1"/>
    <col min="514" max="519" width="14.44140625" style="3" customWidth="1"/>
    <col min="520" max="520" width="15.6640625" style="3" customWidth="1"/>
    <col min="521" max="521" width="13.44140625" style="3" customWidth="1"/>
    <col min="522" max="522" width="18.5546875" style="3" customWidth="1"/>
    <col min="523" max="524" width="13" style="3" customWidth="1"/>
    <col min="525" max="526" width="14.88671875" style="3" customWidth="1"/>
    <col min="527" max="527" width="12.44140625" style="3" customWidth="1"/>
    <col min="528" max="528" width="9.88671875" style="3" customWidth="1"/>
    <col min="529" max="529" width="15.6640625" style="3" customWidth="1"/>
    <col min="530" max="530" width="11.44140625" style="3"/>
    <col min="531" max="531" width="9.109375" style="3" customWidth="1"/>
    <col min="532" max="532" width="12.33203125" style="3" customWidth="1"/>
    <col min="533" max="533" width="13.44140625" style="3" customWidth="1"/>
    <col min="534" max="534" width="10.5546875" style="3" customWidth="1"/>
    <col min="535" max="535" width="11.5546875" style="3" customWidth="1"/>
    <col min="536" max="767" width="11.44140625" style="3"/>
    <col min="768" max="768" width="31.5546875" style="3" customWidth="1"/>
    <col min="769" max="769" width="38.88671875" style="3" customWidth="1"/>
    <col min="770" max="775" width="14.44140625" style="3" customWidth="1"/>
    <col min="776" max="776" width="15.6640625" style="3" customWidth="1"/>
    <col min="777" max="777" width="13.44140625" style="3" customWidth="1"/>
    <col min="778" max="778" width="18.5546875" style="3" customWidth="1"/>
    <col min="779" max="780" width="13" style="3" customWidth="1"/>
    <col min="781" max="782" width="14.88671875" style="3" customWidth="1"/>
    <col min="783" max="783" width="12.44140625" style="3" customWidth="1"/>
    <col min="784" max="784" width="9.88671875" style="3" customWidth="1"/>
    <col min="785" max="785" width="15.6640625" style="3" customWidth="1"/>
    <col min="786" max="786" width="11.44140625" style="3"/>
    <col min="787" max="787" width="9.109375" style="3" customWidth="1"/>
    <col min="788" max="788" width="12.33203125" style="3" customWidth="1"/>
    <col min="789" max="789" width="13.44140625" style="3" customWidth="1"/>
    <col min="790" max="790" width="10.5546875" style="3" customWidth="1"/>
    <col min="791" max="791" width="11.5546875" style="3" customWidth="1"/>
    <col min="792" max="1023" width="11.44140625" style="3"/>
    <col min="1024" max="1024" width="31.5546875" style="3" customWidth="1"/>
    <col min="1025" max="1025" width="38.88671875" style="3" customWidth="1"/>
    <col min="1026" max="1031" width="14.44140625" style="3" customWidth="1"/>
    <col min="1032" max="1032" width="15.6640625" style="3" customWidth="1"/>
    <col min="1033" max="1033" width="13.44140625" style="3" customWidth="1"/>
    <col min="1034" max="1034" width="18.5546875" style="3" customWidth="1"/>
    <col min="1035" max="1036" width="13" style="3" customWidth="1"/>
    <col min="1037" max="1038" width="14.88671875" style="3" customWidth="1"/>
    <col min="1039" max="1039" width="12.44140625" style="3" customWidth="1"/>
    <col min="1040" max="1040" width="9.88671875" style="3" customWidth="1"/>
    <col min="1041" max="1041" width="15.6640625" style="3" customWidth="1"/>
    <col min="1042" max="1042" width="11.44140625" style="3"/>
    <col min="1043" max="1043" width="9.109375" style="3" customWidth="1"/>
    <col min="1044" max="1044" width="12.33203125" style="3" customWidth="1"/>
    <col min="1045" max="1045" width="13.44140625" style="3" customWidth="1"/>
    <col min="1046" max="1046" width="10.5546875" style="3" customWidth="1"/>
    <col min="1047" max="1047" width="11.5546875" style="3" customWidth="1"/>
    <col min="1048" max="1279" width="11.44140625" style="3"/>
    <col min="1280" max="1280" width="31.5546875" style="3" customWidth="1"/>
    <col min="1281" max="1281" width="38.88671875" style="3" customWidth="1"/>
    <col min="1282" max="1287" width="14.44140625" style="3" customWidth="1"/>
    <col min="1288" max="1288" width="15.6640625" style="3" customWidth="1"/>
    <col min="1289" max="1289" width="13.44140625" style="3" customWidth="1"/>
    <col min="1290" max="1290" width="18.5546875" style="3" customWidth="1"/>
    <col min="1291" max="1292" width="13" style="3" customWidth="1"/>
    <col min="1293" max="1294" width="14.88671875" style="3" customWidth="1"/>
    <col min="1295" max="1295" width="12.44140625" style="3" customWidth="1"/>
    <col min="1296" max="1296" width="9.88671875" style="3" customWidth="1"/>
    <col min="1297" max="1297" width="15.6640625" style="3" customWidth="1"/>
    <col min="1298" max="1298" width="11.44140625" style="3"/>
    <col min="1299" max="1299" width="9.109375" style="3" customWidth="1"/>
    <col min="1300" max="1300" width="12.33203125" style="3" customWidth="1"/>
    <col min="1301" max="1301" width="13.44140625" style="3" customWidth="1"/>
    <col min="1302" max="1302" width="10.5546875" style="3" customWidth="1"/>
    <col min="1303" max="1303" width="11.5546875" style="3" customWidth="1"/>
    <col min="1304" max="1535" width="11.44140625" style="3"/>
    <col min="1536" max="1536" width="31.5546875" style="3" customWidth="1"/>
    <col min="1537" max="1537" width="38.88671875" style="3" customWidth="1"/>
    <col min="1538" max="1543" width="14.44140625" style="3" customWidth="1"/>
    <col min="1544" max="1544" width="15.6640625" style="3" customWidth="1"/>
    <col min="1545" max="1545" width="13.44140625" style="3" customWidth="1"/>
    <col min="1546" max="1546" width="18.5546875" style="3" customWidth="1"/>
    <col min="1547" max="1548" width="13" style="3" customWidth="1"/>
    <col min="1549" max="1550" width="14.88671875" style="3" customWidth="1"/>
    <col min="1551" max="1551" width="12.44140625" style="3" customWidth="1"/>
    <col min="1552" max="1552" width="9.88671875" style="3" customWidth="1"/>
    <col min="1553" max="1553" width="15.6640625" style="3" customWidth="1"/>
    <col min="1554" max="1554" width="11.44140625" style="3"/>
    <col min="1555" max="1555" width="9.109375" style="3" customWidth="1"/>
    <col min="1556" max="1556" width="12.33203125" style="3" customWidth="1"/>
    <col min="1557" max="1557" width="13.44140625" style="3" customWidth="1"/>
    <col min="1558" max="1558" width="10.5546875" style="3" customWidth="1"/>
    <col min="1559" max="1559" width="11.5546875" style="3" customWidth="1"/>
    <col min="1560" max="1791" width="11.44140625" style="3"/>
    <col min="1792" max="1792" width="31.5546875" style="3" customWidth="1"/>
    <col min="1793" max="1793" width="38.88671875" style="3" customWidth="1"/>
    <col min="1794" max="1799" width="14.44140625" style="3" customWidth="1"/>
    <col min="1800" max="1800" width="15.6640625" style="3" customWidth="1"/>
    <col min="1801" max="1801" width="13.44140625" style="3" customWidth="1"/>
    <col min="1802" max="1802" width="18.5546875" style="3" customWidth="1"/>
    <col min="1803" max="1804" width="13" style="3" customWidth="1"/>
    <col min="1805" max="1806" width="14.88671875" style="3" customWidth="1"/>
    <col min="1807" max="1807" width="12.44140625" style="3" customWidth="1"/>
    <col min="1808" max="1808" width="9.88671875" style="3" customWidth="1"/>
    <col min="1809" max="1809" width="15.6640625" style="3" customWidth="1"/>
    <col min="1810" max="1810" width="11.44140625" style="3"/>
    <col min="1811" max="1811" width="9.109375" style="3" customWidth="1"/>
    <col min="1812" max="1812" width="12.33203125" style="3" customWidth="1"/>
    <col min="1813" max="1813" width="13.44140625" style="3" customWidth="1"/>
    <col min="1814" max="1814" width="10.5546875" style="3" customWidth="1"/>
    <col min="1815" max="1815" width="11.5546875" style="3" customWidth="1"/>
    <col min="1816" max="2047" width="11.44140625" style="3"/>
    <col min="2048" max="2048" width="31.5546875" style="3" customWidth="1"/>
    <col min="2049" max="2049" width="38.88671875" style="3" customWidth="1"/>
    <col min="2050" max="2055" width="14.44140625" style="3" customWidth="1"/>
    <col min="2056" max="2056" width="15.6640625" style="3" customWidth="1"/>
    <col min="2057" max="2057" width="13.44140625" style="3" customWidth="1"/>
    <col min="2058" max="2058" width="18.5546875" style="3" customWidth="1"/>
    <col min="2059" max="2060" width="13" style="3" customWidth="1"/>
    <col min="2061" max="2062" width="14.88671875" style="3" customWidth="1"/>
    <col min="2063" max="2063" width="12.44140625" style="3" customWidth="1"/>
    <col min="2064" max="2064" width="9.88671875" style="3" customWidth="1"/>
    <col min="2065" max="2065" width="15.6640625" style="3" customWidth="1"/>
    <col min="2066" max="2066" width="11.44140625" style="3"/>
    <col min="2067" max="2067" width="9.109375" style="3" customWidth="1"/>
    <col min="2068" max="2068" width="12.33203125" style="3" customWidth="1"/>
    <col min="2069" max="2069" width="13.44140625" style="3" customWidth="1"/>
    <col min="2070" max="2070" width="10.5546875" style="3" customWidth="1"/>
    <col min="2071" max="2071" width="11.5546875" style="3" customWidth="1"/>
    <col min="2072" max="2303" width="11.44140625" style="3"/>
    <col min="2304" max="2304" width="31.5546875" style="3" customWidth="1"/>
    <col min="2305" max="2305" width="38.88671875" style="3" customWidth="1"/>
    <col min="2306" max="2311" width="14.44140625" style="3" customWidth="1"/>
    <col min="2312" max="2312" width="15.6640625" style="3" customWidth="1"/>
    <col min="2313" max="2313" width="13.44140625" style="3" customWidth="1"/>
    <col min="2314" max="2314" width="18.5546875" style="3" customWidth="1"/>
    <col min="2315" max="2316" width="13" style="3" customWidth="1"/>
    <col min="2317" max="2318" width="14.88671875" style="3" customWidth="1"/>
    <col min="2319" max="2319" width="12.44140625" style="3" customWidth="1"/>
    <col min="2320" max="2320" width="9.88671875" style="3" customWidth="1"/>
    <col min="2321" max="2321" width="15.6640625" style="3" customWidth="1"/>
    <col min="2322" max="2322" width="11.44140625" style="3"/>
    <col min="2323" max="2323" width="9.109375" style="3" customWidth="1"/>
    <col min="2324" max="2324" width="12.33203125" style="3" customWidth="1"/>
    <col min="2325" max="2325" width="13.44140625" style="3" customWidth="1"/>
    <col min="2326" max="2326" width="10.5546875" style="3" customWidth="1"/>
    <col min="2327" max="2327" width="11.5546875" style="3" customWidth="1"/>
    <col min="2328" max="2559" width="11.44140625" style="3"/>
    <col min="2560" max="2560" width="31.5546875" style="3" customWidth="1"/>
    <col min="2561" max="2561" width="38.88671875" style="3" customWidth="1"/>
    <col min="2562" max="2567" width="14.44140625" style="3" customWidth="1"/>
    <col min="2568" max="2568" width="15.6640625" style="3" customWidth="1"/>
    <col min="2569" max="2569" width="13.44140625" style="3" customWidth="1"/>
    <col min="2570" max="2570" width="18.5546875" style="3" customWidth="1"/>
    <col min="2571" max="2572" width="13" style="3" customWidth="1"/>
    <col min="2573" max="2574" width="14.88671875" style="3" customWidth="1"/>
    <col min="2575" max="2575" width="12.44140625" style="3" customWidth="1"/>
    <col min="2576" max="2576" width="9.88671875" style="3" customWidth="1"/>
    <col min="2577" max="2577" width="15.6640625" style="3" customWidth="1"/>
    <col min="2578" max="2578" width="11.44140625" style="3"/>
    <col min="2579" max="2579" width="9.109375" style="3" customWidth="1"/>
    <col min="2580" max="2580" width="12.33203125" style="3" customWidth="1"/>
    <col min="2581" max="2581" width="13.44140625" style="3" customWidth="1"/>
    <col min="2582" max="2582" width="10.5546875" style="3" customWidth="1"/>
    <col min="2583" max="2583" width="11.5546875" style="3" customWidth="1"/>
    <col min="2584" max="2815" width="11.44140625" style="3"/>
    <col min="2816" max="2816" width="31.5546875" style="3" customWidth="1"/>
    <col min="2817" max="2817" width="38.88671875" style="3" customWidth="1"/>
    <col min="2818" max="2823" width="14.44140625" style="3" customWidth="1"/>
    <col min="2824" max="2824" width="15.6640625" style="3" customWidth="1"/>
    <col min="2825" max="2825" width="13.44140625" style="3" customWidth="1"/>
    <col min="2826" max="2826" width="18.5546875" style="3" customWidth="1"/>
    <col min="2827" max="2828" width="13" style="3" customWidth="1"/>
    <col min="2829" max="2830" width="14.88671875" style="3" customWidth="1"/>
    <col min="2831" max="2831" width="12.44140625" style="3" customWidth="1"/>
    <col min="2832" max="2832" width="9.88671875" style="3" customWidth="1"/>
    <col min="2833" max="2833" width="15.6640625" style="3" customWidth="1"/>
    <col min="2834" max="2834" width="11.44140625" style="3"/>
    <col min="2835" max="2835" width="9.109375" style="3" customWidth="1"/>
    <col min="2836" max="2836" width="12.33203125" style="3" customWidth="1"/>
    <col min="2837" max="2837" width="13.44140625" style="3" customWidth="1"/>
    <col min="2838" max="2838" width="10.5546875" style="3" customWidth="1"/>
    <col min="2839" max="2839" width="11.5546875" style="3" customWidth="1"/>
    <col min="2840" max="3071" width="11.44140625" style="3"/>
    <col min="3072" max="3072" width="31.5546875" style="3" customWidth="1"/>
    <col min="3073" max="3073" width="38.88671875" style="3" customWidth="1"/>
    <col min="3074" max="3079" width="14.44140625" style="3" customWidth="1"/>
    <col min="3080" max="3080" width="15.6640625" style="3" customWidth="1"/>
    <col min="3081" max="3081" width="13.44140625" style="3" customWidth="1"/>
    <col min="3082" max="3082" width="18.5546875" style="3" customWidth="1"/>
    <col min="3083" max="3084" width="13" style="3" customWidth="1"/>
    <col min="3085" max="3086" width="14.88671875" style="3" customWidth="1"/>
    <col min="3087" max="3087" width="12.44140625" style="3" customWidth="1"/>
    <col min="3088" max="3088" width="9.88671875" style="3" customWidth="1"/>
    <col min="3089" max="3089" width="15.6640625" style="3" customWidth="1"/>
    <col min="3090" max="3090" width="11.44140625" style="3"/>
    <col min="3091" max="3091" width="9.109375" style="3" customWidth="1"/>
    <col min="3092" max="3092" width="12.33203125" style="3" customWidth="1"/>
    <col min="3093" max="3093" width="13.44140625" style="3" customWidth="1"/>
    <col min="3094" max="3094" width="10.5546875" style="3" customWidth="1"/>
    <col min="3095" max="3095" width="11.5546875" style="3" customWidth="1"/>
    <col min="3096" max="3327" width="11.44140625" style="3"/>
    <col min="3328" max="3328" width="31.5546875" style="3" customWidth="1"/>
    <col min="3329" max="3329" width="38.88671875" style="3" customWidth="1"/>
    <col min="3330" max="3335" width="14.44140625" style="3" customWidth="1"/>
    <col min="3336" max="3336" width="15.6640625" style="3" customWidth="1"/>
    <col min="3337" max="3337" width="13.44140625" style="3" customWidth="1"/>
    <col min="3338" max="3338" width="18.5546875" style="3" customWidth="1"/>
    <col min="3339" max="3340" width="13" style="3" customWidth="1"/>
    <col min="3341" max="3342" width="14.88671875" style="3" customWidth="1"/>
    <col min="3343" max="3343" width="12.44140625" style="3" customWidth="1"/>
    <col min="3344" max="3344" width="9.88671875" style="3" customWidth="1"/>
    <col min="3345" max="3345" width="15.6640625" style="3" customWidth="1"/>
    <col min="3346" max="3346" width="11.44140625" style="3"/>
    <col min="3347" max="3347" width="9.109375" style="3" customWidth="1"/>
    <col min="3348" max="3348" width="12.33203125" style="3" customWidth="1"/>
    <col min="3349" max="3349" width="13.44140625" style="3" customWidth="1"/>
    <col min="3350" max="3350" width="10.5546875" style="3" customWidth="1"/>
    <col min="3351" max="3351" width="11.5546875" style="3" customWidth="1"/>
    <col min="3352" max="3583" width="11.44140625" style="3"/>
    <col min="3584" max="3584" width="31.5546875" style="3" customWidth="1"/>
    <col min="3585" max="3585" width="38.88671875" style="3" customWidth="1"/>
    <col min="3586" max="3591" width="14.44140625" style="3" customWidth="1"/>
    <col min="3592" max="3592" width="15.6640625" style="3" customWidth="1"/>
    <col min="3593" max="3593" width="13.44140625" style="3" customWidth="1"/>
    <col min="3594" max="3594" width="18.5546875" style="3" customWidth="1"/>
    <col min="3595" max="3596" width="13" style="3" customWidth="1"/>
    <col min="3597" max="3598" width="14.88671875" style="3" customWidth="1"/>
    <col min="3599" max="3599" width="12.44140625" style="3" customWidth="1"/>
    <col min="3600" max="3600" width="9.88671875" style="3" customWidth="1"/>
    <col min="3601" max="3601" width="15.6640625" style="3" customWidth="1"/>
    <col min="3602" max="3602" width="11.44140625" style="3"/>
    <col min="3603" max="3603" width="9.109375" style="3" customWidth="1"/>
    <col min="3604" max="3604" width="12.33203125" style="3" customWidth="1"/>
    <col min="3605" max="3605" width="13.44140625" style="3" customWidth="1"/>
    <col min="3606" max="3606" width="10.5546875" style="3" customWidth="1"/>
    <col min="3607" max="3607" width="11.5546875" style="3" customWidth="1"/>
    <col min="3608" max="3839" width="11.44140625" style="3"/>
    <col min="3840" max="3840" width="31.5546875" style="3" customWidth="1"/>
    <col min="3841" max="3841" width="38.88671875" style="3" customWidth="1"/>
    <col min="3842" max="3847" width="14.44140625" style="3" customWidth="1"/>
    <col min="3848" max="3848" width="15.6640625" style="3" customWidth="1"/>
    <col min="3849" max="3849" width="13.44140625" style="3" customWidth="1"/>
    <col min="3850" max="3850" width="18.5546875" style="3" customWidth="1"/>
    <col min="3851" max="3852" width="13" style="3" customWidth="1"/>
    <col min="3853" max="3854" width="14.88671875" style="3" customWidth="1"/>
    <col min="3855" max="3855" width="12.44140625" style="3" customWidth="1"/>
    <col min="3856" max="3856" width="9.88671875" style="3" customWidth="1"/>
    <col min="3857" max="3857" width="15.6640625" style="3" customWidth="1"/>
    <col min="3858" max="3858" width="11.44140625" style="3"/>
    <col min="3859" max="3859" width="9.109375" style="3" customWidth="1"/>
    <col min="3860" max="3860" width="12.33203125" style="3" customWidth="1"/>
    <col min="3861" max="3861" width="13.44140625" style="3" customWidth="1"/>
    <col min="3862" max="3862" width="10.5546875" style="3" customWidth="1"/>
    <col min="3863" max="3863" width="11.5546875" style="3" customWidth="1"/>
    <col min="3864" max="4095" width="11.44140625" style="3"/>
    <col min="4096" max="4096" width="31.5546875" style="3" customWidth="1"/>
    <col min="4097" max="4097" width="38.88671875" style="3" customWidth="1"/>
    <col min="4098" max="4103" width="14.44140625" style="3" customWidth="1"/>
    <col min="4104" max="4104" width="15.6640625" style="3" customWidth="1"/>
    <col min="4105" max="4105" width="13.44140625" style="3" customWidth="1"/>
    <col min="4106" max="4106" width="18.5546875" style="3" customWidth="1"/>
    <col min="4107" max="4108" width="13" style="3" customWidth="1"/>
    <col min="4109" max="4110" width="14.88671875" style="3" customWidth="1"/>
    <col min="4111" max="4111" width="12.44140625" style="3" customWidth="1"/>
    <col min="4112" max="4112" width="9.88671875" style="3" customWidth="1"/>
    <col min="4113" max="4113" width="15.6640625" style="3" customWidth="1"/>
    <col min="4114" max="4114" width="11.44140625" style="3"/>
    <col min="4115" max="4115" width="9.109375" style="3" customWidth="1"/>
    <col min="4116" max="4116" width="12.33203125" style="3" customWidth="1"/>
    <col min="4117" max="4117" width="13.44140625" style="3" customWidth="1"/>
    <col min="4118" max="4118" width="10.5546875" style="3" customWidth="1"/>
    <col min="4119" max="4119" width="11.5546875" style="3" customWidth="1"/>
    <col min="4120" max="4351" width="11.44140625" style="3"/>
    <col min="4352" max="4352" width="31.5546875" style="3" customWidth="1"/>
    <col min="4353" max="4353" width="38.88671875" style="3" customWidth="1"/>
    <col min="4354" max="4359" width="14.44140625" style="3" customWidth="1"/>
    <col min="4360" max="4360" width="15.6640625" style="3" customWidth="1"/>
    <col min="4361" max="4361" width="13.44140625" style="3" customWidth="1"/>
    <col min="4362" max="4362" width="18.5546875" style="3" customWidth="1"/>
    <col min="4363" max="4364" width="13" style="3" customWidth="1"/>
    <col min="4365" max="4366" width="14.88671875" style="3" customWidth="1"/>
    <col min="4367" max="4367" width="12.44140625" style="3" customWidth="1"/>
    <col min="4368" max="4368" width="9.88671875" style="3" customWidth="1"/>
    <col min="4369" max="4369" width="15.6640625" style="3" customWidth="1"/>
    <col min="4370" max="4370" width="11.44140625" style="3"/>
    <col min="4371" max="4371" width="9.109375" style="3" customWidth="1"/>
    <col min="4372" max="4372" width="12.33203125" style="3" customWidth="1"/>
    <col min="4373" max="4373" width="13.44140625" style="3" customWidth="1"/>
    <col min="4374" max="4374" width="10.5546875" style="3" customWidth="1"/>
    <col min="4375" max="4375" width="11.5546875" style="3" customWidth="1"/>
    <col min="4376" max="4607" width="11.44140625" style="3"/>
    <col min="4608" max="4608" width="31.5546875" style="3" customWidth="1"/>
    <col min="4609" max="4609" width="38.88671875" style="3" customWidth="1"/>
    <col min="4610" max="4615" width="14.44140625" style="3" customWidth="1"/>
    <col min="4616" max="4616" width="15.6640625" style="3" customWidth="1"/>
    <col min="4617" max="4617" width="13.44140625" style="3" customWidth="1"/>
    <col min="4618" max="4618" width="18.5546875" style="3" customWidth="1"/>
    <col min="4619" max="4620" width="13" style="3" customWidth="1"/>
    <col min="4621" max="4622" width="14.88671875" style="3" customWidth="1"/>
    <col min="4623" max="4623" width="12.44140625" style="3" customWidth="1"/>
    <col min="4624" max="4624" width="9.88671875" style="3" customWidth="1"/>
    <col min="4625" max="4625" width="15.6640625" style="3" customWidth="1"/>
    <col min="4626" max="4626" width="11.44140625" style="3"/>
    <col min="4627" max="4627" width="9.109375" style="3" customWidth="1"/>
    <col min="4628" max="4628" width="12.33203125" style="3" customWidth="1"/>
    <col min="4629" max="4629" width="13.44140625" style="3" customWidth="1"/>
    <col min="4630" max="4630" width="10.5546875" style="3" customWidth="1"/>
    <col min="4631" max="4631" width="11.5546875" style="3" customWidth="1"/>
    <col min="4632" max="4863" width="11.44140625" style="3"/>
    <col min="4864" max="4864" width="31.5546875" style="3" customWidth="1"/>
    <col min="4865" max="4865" width="38.88671875" style="3" customWidth="1"/>
    <col min="4866" max="4871" width="14.44140625" style="3" customWidth="1"/>
    <col min="4872" max="4872" width="15.6640625" style="3" customWidth="1"/>
    <col min="4873" max="4873" width="13.44140625" style="3" customWidth="1"/>
    <col min="4874" max="4874" width="18.5546875" style="3" customWidth="1"/>
    <col min="4875" max="4876" width="13" style="3" customWidth="1"/>
    <col min="4877" max="4878" width="14.88671875" style="3" customWidth="1"/>
    <col min="4879" max="4879" width="12.44140625" style="3" customWidth="1"/>
    <col min="4880" max="4880" width="9.88671875" style="3" customWidth="1"/>
    <col min="4881" max="4881" width="15.6640625" style="3" customWidth="1"/>
    <col min="4882" max="4882" width="11.44140625" style="3"/>
    <col min="4883" max="4883" width="9.109375" style="3" customWidth="1"/>
    <col min="4884" max="4884" width="12.33203125" style="3" customWidth="1"/>
    <col min="4885" max="4885" width="13.44140625" style="3" customWidth="1"/>
    <col min="4886" max="4886" width="10.5546875" style="3" customWidth="1"/>
    <col min="4887" max="4887" width="11.5546875" style="3" customWidth="1"/>
    <col min="4888" max="5119" width="11.44140625" style="3"/>
    <col min="5120" max="5120" width="31.5546875" style="3" customWidth="1"/>
    <col min="5121" max="5121" width="38.88671875" style="3" customWidth="1"/>
    <col min="5122" max="5127" width="14.44140625" style="3" customWidth="1"/>
    <col min="5128" max="5128" width="15.6640625" style="3" customWidth="1"/>
    <col min="5129" max="5129" width="13.44140625" style="3" customWidth="1"/>
    <col min="5130" max="5130" width="18.5546875" style="3" customWidth="1"/>
    <col min="5131" max="5132" width="13" style="3" customWidth="1"/>
    <col min="5133" max="5134" width="14.88671875" style="3" customWidth="1"/>
    <col min="5135" max="5135" width="12.44140625" style="3" customWidth="1"/>
    <col min="5136" max="5136" width="9.88671875" style="3" customWidth="1"/>
    <col min="5137" max="5137" width="15.6640625" style="3" customWidth="1"/>
    <col min="5138" max="5138" width="11.44140625" style="3"/>
    <col min="5139" max="5139" width="9.109375" style="3" customWidth="1"/>
    <col min="5140" max="5140" width="12.33203125" style="3" customWidth="1"/>
    <col min="5141" max="5141" width="13.44140625" style="3" customWidth="1"/>
    <col min="5142" max="5142" width="10.5546875" style="3" customWidth="1"/>
    <col min="5143" max="5143" width="11.5546875" style="3" customWidth="1"/>
    <col min="5144" max="5375" width="11.44140625" style="3"/>
    <col min="5376" max="5376" width="31.5546875" style="3" customWidth="1"/>
    <col min="5377" max="5377" width="38.88671875" style="3" customWidth="1"/>
    <col min="5378" max="5383" width="14.44140625" style="3" customWidth="1"/>
    <col min="5384" max="5384" width="15.6640625" style="3" customWidth="1"/>
    <col min="5385" max="5385" width="13.44140625" style="3" customWidth="1"/>
    <col min="5386" max="5386" width="18.5546875" style="3" customWidth="1"/>
    <col min="5387" max="5388" width="13" style="3" customWidth="1"/>
    <col min="5389" max="5390" width="14.88671875" style="3" customWidth="1"/>
    <col min="5391" max="5391" width="12.44140625" style="3" customWidth="1"/>
    <col min="5392" max="5392" width="9.88671875" style="3" customWidth="1"/>
    <col min="5393" max="5393" width="15.6640625" style="3" customWidth="1"/>
    <col min="5394" max="5394" width="11.44140625" style="3"/>
    <col min="5395" max="5395" width="9.109375" style="3" customWidth="1"/>
    <col min="5396" max="5396" width="12.33203125" style="3" customWidth="1"/>
    <col min="5397" max="5397" width="13.44140625" style="3" customWidth="1"/>
    <col min="5398" max="5398" width="10.5546875" style="3" customWidth="1"/>
    <col min="5399" max="5399" width="11.5546875" style="3" customWidth="1"/>
    <col min="5400" max="5631" width="11.44140625" style="3"/>
    <col min="5632" max="5632" width="31.5546875" style="3" customWidth="1"/>
    <col min="5633" max="5633" width="38.88671875" style="3" customWidth="1"/>
    <col min="5634" max="5639" width="14.44140625" style="3" customWidth="1"/>
    <col min="5640" max="5640" width="15.6640625" style="3" customWidth="1"/>
    <col min="5641" max="5641" width="13.44140625" style="3" customWidth="1"/>
    <col min="5642" max="5642" width="18.5546875" style="3" customWidth="1"/>
    <col min="5643" max="5644" width="13" style="3" customWidth="1"/>
    <col min="5645" max="5646" width="14.88671875" style="3" customWidth="1"/>
    <col min="5647" max="5647" width="12.44140625" style="3" customWidth="1"/>
    <col min="5648" max="5648" width="9.88671875" style="3" customWidth="1"/>
    <col min="5649" max="5649" width="15.6640625" style="3" customWidth="1"/>
    <col min="5650" max="5650" width="11.44140625" style="3"/>
    <col min="5651" max="5651" width="9.109375" style="3" customWidth="1"/>
    <col min="5652" max="5652" width="12.33203125" style="3" customWidth="1"/>
    <col min="5653" max="5653" width="13.44140625" style="3" customWidth="1"/>
    <col min="5654" max="5654" width="10.5546875" style="3" customWidth="1"/>
    <col min="5655" max="5655" width="11.5546875" style="3" customWidth="1"/>
    <col min="5656" max="5887" width="11.44140625" style="3"/>
    <col min="5888" max="5888" width="31.5546875" style="3" customWidth="1"/>
    <col min="5889" max="5889" width="38.88671875" style="3" customWidth="1"/>
    <col min="5890" max="5895" width="14.44140625" style="3" customWidth="1"/>
    <col min="5896" max="5896" width="15.6640625" style="3" customWidth="1"/>
    <col min="5897" max="5897" width="13.44140625" style="3" customWidth="1"/>
    <col min="5898" max="5898" width="18.5546875" style="3" customWidth="1"/>
    <col min="5899" max="5900" width="13" style="3" customWidth="1"/>
    <col min="5901" max="5902" width="14.88671875" style="3" customWidth="1"/>
    <col min="5903" max="5903" width="12.44140625" style="3" customWidth="1"/>
    <col min="5904" max="5904" width="9.88671875" style="3" customWidth="1"/>
    <col min="5905" max="5905" width="15.6640625" style="3" customWidth="1"/>
    <col min="5906" max="5906" width="11.44140625" style="3"/>
    <col min="5907" max="5907" width="9.109375" style="3" customWidth="1"/>
    <col min="5908" max="5908" width="12.33203125" style="3" customWidth="1"/>
    <col min="5909" max="5909" width="13.44140625" style="3" customWidth="1"/>
    <col min="5910" max="5910" width="10.5546875" style="3" customWidth="1"/>
    <col min="5911" max="5911" width="11.5546875" style="3" customWidth="1"/>
    <col min="5912" max="6143" width="11.44140625" style="3"/>
    <col min="6144" max="6144" width="31.5546875" style="3" customWidth="1"/>
    <col min="6145" max="6145" width="38.88671875" style="3" customWidth="1"/>
    <col min="6146" max="6151" width="14.44140625" style="3" customWidth="1"/>
    <col min="6152" max="6152" width="15.6640625" style="3" customWidth="1"/>
    <col min="6153" max="6153" width="13.44140625" style="3" customWidth="1"/>
    <col min="6154" max="6154" width="18.5546875" style="3" customWidth="1"/>
    <col min="6155" max="6156" width="13" style="3" customWidth="1"/>
    <col min="6157" max="6158" width="14.88671875" style="3" customWidth="1"/>
    <col min="6159" max="6159" width="12.44140625" style="3" customWidth="1"/>
    <col min="6160" max="6160" width="9.88671875" style="3" customWidth="1"/>
    <col min="6161" max="6161" width="15.6640625" style="3" customWidth="1"/>
    <col min="6162" max="6162" width="11.44140625" style="3"/>
    <col min="6163" max="6163" width="9.109375" style="3" customWidth="1"/>
    <col min="6164" max="6164" width="12.33203125" style="3" customWidth="1"/>
    <col min="6165" max="6165" width="13.44140625" style="3" customWidth="1"/>
    <col min="6166" max="6166" width="10.5546875" style="3" customWidth="1"/>
    <col min="6167" max="6167" width="11.5546875" style="3" customWidth="1"/>
    <col min="6168" max="6399" width="11.44140625" style="3"/>
    <col min="6400" max="6400" width="31.5546875" style="3" customWidth="1"/>
    <col min="6401" max="6401" width="38.88671875" style="3" customWidth="1"/>
    <col min="6402" max="6407" width="14.44140625" style="3" customWidth="1"/>
    <col min="6408" max="6408" width="15.6640625" style="3" customWidth="1"/>
    <col min="6409" max="6409" width="13.44140625" style="3" customWidth="1"/>
    <col min="6410" max="6410" width="18.5546875" style="3" customWidth="1"/>
    <col min="6411" max="6412" width="13" style="3" customWidth="1"/>
    <col min="6413" max="6414" width="14.88671875" style="3" customWidth="1"/>
    <col min="6415" max="6415" width="12.44140625" style="3" customWidth="1"/>
    <col min="6416" max="6416" width="9.88671875" style="3" customWidth="1"/>
    <col min="6417" max="6417" width="15.6640625" style="3" customWidth="1"/>
    <col min="6418" max="6418" width="11.44140625" style="3"/>
    <col min="6419" max="6419" width="9.109375" style="3" customWidth="1"/>
    <col min="6420" max="6420" width="12.33203125" style="3" customWidth="1"/>
    <col min="6421" max="6421" width="13.44140625" style="3" customWidth="1"/>
    <col min="6422" max="6422" width="10.5546875" style="3" customWidth="1"/>
    <col min="6423" max="6423" width="11.5546875" style="3" customWidth="1"/>
    <col min="6424" max="6655" width="11.44140625" style="3"/>
    <col min="6656" max="6656" width="31.5546875" style="3" customWidth="1"/>
    <col min="6657" max="6657" width="38.88671875" style="3" customWidth="1"/>
    <col min="6658" max="6663" width="14.44140625" style="3" customWidth="1"/>
    <col min="6664" max="6664" width="15.6640625" style="3" customWidth="1"/>
    <col min="6665" max="6665" width="13.44140625" style="3" customWidth="1"/>
    <col min="6666" max="6666" width="18.5546875" style="3" customWidth="1"/>
    <col min="6667" max="6668" width="13" style="3" customWidth="1"/>
    <col min="6669" max="6670" width="14.88671875" style="3" customWidth="1"/>
    <col min="6671" max="6671" width="12.44140625" style="3" customWidth="1"/>
    <col min="6672" max="6672" width="9.88671875" style="3" customWidth="1"/>
    <col min="6673" max="6673" width="15.6640625" style="3" customWidth="1"/>
    <col min="6674" max="6674" width="11.44140625" style="3"/>
    <col min="6675" max="6675" width="9.109375" style="3" customWidth="1"/>
    <col min="6676" max="6676" width="12.33203125" style="3" customWidth="1"/>
    <col min="6677" max="6677" width="13.44140625" style="3" customWidth="1"/>
    <col min="6678" max="6678" width="10.5546875" style="3" customWidth="1"/>
    <col min="6679" max="6679" width="11.5546875" style="3" customWidth="1"/>
    <col min="6680" max="6911" width="11.44140625" style="3"/>
    <col min="6912" max="6912" width="31.5546875" style="3" customWidth="1"/>
    <col min="6913" max="6913" width="38.88671875" style="3" customWidth="1"/>
    <col min="6914" max="6919" width="14.44140625" style="3" customWidth="1"/>
    <col min="6920" max="6920" width="15.6640625" style="3" customWidth="1"/>
    <col min="6921" max="6921" width="13.44140625" style="3" customWidth="1"/>
    <col min="6922" max="6922" width="18.5546875" style="3" customWidth="1"/>
    <col min="6923" max="6924" width="13" style="3" customWidth="1"/>
    <col min="6925" max="6926" width="14.88671875" style="3" customWidth="1"/>
    <col min="6927" max="6927" width="12.44140625" style="3" customWidth="1"/>
    <col min="6928" max="6928" width="9.88671875" style="3" customWidth="1"/>
    <col min="6929" max="6929" width="15.6640625" style="3" customWidth="1"/>
    <col min="6930" max="6930" width="11.44140625" style="3"/>
    <col min="6931" max="6931" width="9.109375" style="3" customWidth="1"/>
    <col min="6932" max="6932" width="12.33203125" style="3" customWidth="1"/>
    <col min="6933" max="6933" width="13.44140625" style="3" customWidth="1"/>
    <col min="6934" max="6934" width="10.5546875" style="3" customWidth="1"/>
    <col min="6935" max="6935" width="11.5546875" style="3" customWidth="1"/>
    <col min="6936" max="7167" width="11.44140625" style="3"/>
    <col min="7168" max="7168" width="31.5546875" style="3" customWidth="1"/>
    <col min="7169" max="7169" width="38.88671875" style="3" customWidth="1"/>
    <col min="7170" max="7175" width="14.44140625" style="3" customWidth="1"/>
    <col min="7176" max="7176" width="15.6640625" style="3" customWidth="1"/>
    <col min="7177" max="7177" width="13.44140625" style="3" customWidth="1"/>
    <col min="7178" max="7178" width="18.5546875" style="3" customWidth="1"/>
    <col min="7179" max="7180" width="13" style="3" customWidth="1"/>
    <col min="7181" max="7182" width="14.88671875" style="3" customWidth="1"/>
    <col min="7183" max="7183" width="12.44140625" style="3" customWidth="1"/>
    <col min="7184" max="7184" width="9.88671875" style="3" customWidth="1"/>
    <col min="7185" max="7185" width="15.6640625" style="3" customWidth="1"/>
    <col min="7186" max="7186" width="11.44140625" style="3"/>
    <col min="7187" max="7187" width="9.109375" style="3" customWidth="1"/>
    <col min="7188" max="7188" width="12.33203125" style="3" customWidth="1"/>
    <col min="7189" max="7189" width="13.44140625" style="3" customWidth="1"/>
    <col min="7190" max="7190" width="10.5546875" style="3" customWidth="1"/>
    <col min="7191" max="7191" width="11.5546875" style="3" customWidth="1"/>
    <col min="7192" max="7423" width="11.44140625" style="3"/>
    <col min="7424" max="7424" width="31.5546875" style="3" customWidth="1"/>
    <col min="7425" max="7425" width="38.88671875" style="3" customWidth="1"/>
    <col min="7426" max="7431" width="14.44140625" style="3" customWidth="1"/>
    <col min="7432" max="7432" width="15.6640625" style="3" customWidth="1"/>
    <col min="7433" max="7433" width="13.44140625" style="3" customWidth="1"/>
    <col min="7434" max="7434" width="18.5546875" style="3" customWidth="1"/>
    <col min="7435" max="7436" width="13" style="3" customWidth="1"/>
    <col min="7437" max="7438" width="14.88671875" style="3" customWidth="1"/>
    <col min="7439" max="7439" width="12.44140625" style="3" customWidth="1"/>
    <col min="7440" max="7440" width="9.88671875" style="3" customWidth="1"/>
    <col min="7441" max="7441" width="15.6640625" style="3" customWidth="1"/>
    <col min="7442" max="7442" width="11.44140625" style="3"/>
    <col min="7443" max="7443" width="9.109375" style="3" customWidth="1"/>
    <col min="7444" max="7444" width="12.33203125" style="3" customWidth="1"/>
    <col min="7445" max="7445" width="13.44140625" style="3" customWidth="1"/>
    <col min="7446" max="7446" width="10.5546875" style="3" customWidth="1"/>
    <col min="7447" max="7447" width="11.5546875" style="3" customWidth="1"/>
    <col min="7448" max="7679" width="11.44140625" style="3"/>
    <col min="7680" max="7680" width="31.5546875" style="3" customWidth="1"/>
    <col min="7681" max="7681" width="38.88671875" style="3" customWidth="1"/>
    <col min="7682" max="7687" width="14.44140625" style="3" customWidth="1"/>
    <col min="7688" max="7688" width="15.6640625" style="3" customWidth="1"/>
    <col min="7689" max="7689" width="13.44140625" style="3" customWidth="1"/>
    <col min="7690" max="7690" width="18.5546875" style="3" customWidth="1"/>
    <col min="7691" max="7692" width="13" style="3" customWidth="1"/>
    <col min="7693" max="7694" width="14.88671875" style="3" customWidth="1"/>
    <col min="7695" max="7695" width="12.44140625" style="3" customWidth="1"/>
    <col min="7696" max="7696" width="9.88671875" style="3" customWidth="1"/>
    <col min="7697" max="7697" width="15.6640625" style="3" customWidth="1"/>
    <col min="7698" max="7698" width="11.44140625" style="3"/>
    <col min="7699" max="7699" width="9.109375" style="3" customWidth="1"/>
    <col min="7700" max="7700" width="12.33203125" style="3" customWidth="1"/>
    <col min="7701" max="7701" width="13.44140625" style="3" customWidth="1"/>
    <col min="7702" max="7702" width="10.5546875" style="3" customWidth="1"/>
    <col min="7703" max="7703" width="11.5546875" style="3" customWidth="1"/>
    <col min="7704" max="7935" width="11.44140625" style="3"/>
    <col min="7936" max="7936" width="31.5546875" style="3" customWidth="1"/>
    <col min="7937" max="7937" width="38.88671875" style="3" customWidth="1"/>
    <col min="7938" max="7943" width="14.44140625" style="3" customWidth="1"/>
    <col min="7944" max="7944" width="15.6640625" style="3" customWidth="1"/>
    <col min="7945" max="7945" width="13.44140625" style="3" customWidth="1"/>
    <col min="7946" max="7946" width="18.5546875" style="3" customWidth="1"/>
    <col min="7947" max="7948" width="13" style="3" customWidth="1"/>
    <col min="7949" max="7950" width="14.88671875" style="3" customWidth="1"/>
    <col min="7951" max="7951" width="12.44140625" style="3" customWidth="1"/>
    <col min="7952" max="7952" width="9.88671875" style="3" customWidth="1"/>
    <col min="7953" max="7953" width="15.6640625" style="3" customWidth="1"/>
    <col min="7954" max="7954" width="11.44140625" style="3"/>
    <col min="7955" max="7955" width="9.109375" style="3" customWidth="1"/>
    <col min="7956" max="7956" width="12.33203125" style="3" customWidth="1"/>
    <col min="7957" max="7957" width="13.44140625" style="3" customWidth="1"/>
    <col min="7958" max="7958" width="10.5546875" style="3" customWidth="1"/>
    <col min="7959" max="7959" width="11.5546875" style="3" customWidth="1"/>
    <col min="7960" max="8191" width="11.44140625" style="3"/>
    <col min="8192" max="8192" width="31.5546875" style="3" customWidth="1"/>
    <col min="8193" max="8193" width="38.88671875" style="3" customWidth="1"/>
    <col min="8194" max="8199" width="14.44140625" style="3" customWidth="1"/>
    <col min="8200" max="8200" width="15.6640625" style="3" customWidth="1"/>
    <col min="8201" max="8201" width="13.44140625" style="3" customWidth="1"/>
    <col min="8202" max="8202" width="18.5546875" style="3" customWidth="1"/>
    <col min="8203" max="8204" width="13" style="3" customWidth="1"/>
    <col min="8205" max="8206" width="14.88671875" style="3" customWidth="1"/>
    <col min="8207" max="8207" width="12.44140625" style="3" customWidth="1"/>
    <col min="8208" max="8208" width="9.88671875" style="3" customWidth="1"/>
    <col min="8209" max="8209" width="15.6640625" style="3" customWidth="1"/>
    <col min="8210" max="8210" width="11.44140625" style="3"/>
    <col min="8211" max="8211" width="9.109375" style="3" customWidth="1"/>
    <col min="8212" max="8212" width="12.33203125" style="3" customWidth="1"/>
    <col min="8213" max="8213" width="13.44140625" style="3" customWidth="1"/>
    <col min="8214" max="8214" width="10.5546875" style="3" customWidth="1"/>
    <col min="8215" max="8215" width="11.5546875" style="3" customWidth="1"/>
    <col min="8216" max="8447" width="11.44140625" style="3"/>
    <col min="8448" max="8448" width="31.5546875" style="3" customWidth="1"/>
    <col min="8449" max="8449" width="38.88671875" style="3" customWidth="1"/>
    <col min="8450" max="8455" width="14.44140625" style="3" customWidth="1"/>
    <col min="8456" max="8456" width="15.6640625" style="3" customWidth="1"/>
    <col min="8457" max="8457" width="13.44140625" style="3" customWidth="1"/>
    <col min="8458" max="8458" width="18.5546875" style="3" customWidth="1"/>
    <col min="8459" max="8460" width="13" style="3" customWidth="1"/>
    <col min="8461" max="8462" width="14.88671875" style="3" customWidth="1"/>
    <col min="8463" max="8463" width="12.44140625" style="3" customWidth="1"/>
    <col min="8464" max="8464" width="9.88671875" style="3" customWidth="1"/>
    <col min="8465" max="8465" width="15.6640625" style="3" customWidth="1"/>
    <col min="8466" max="8466" width="11.44140625" style="3"/>
    <col min="8467" max="8467" width="9.109375" style="3" customWidth="1"/>
    <col min="8468" max="8468" width="12.33203125" style="3" customWidth="1"/>
    <col min="8469" max="8469" width="13.44140625" style="3" customWidth="1"/>
    <col min="8470" max="8470" width="10.5546875" style="3" customWidth="1"/>
    <col min="8471" max="8471" width="11.5546875" style="3" customWidth="1"/>
    <col min="8472" max="8703" width="11.44140625" style="3"/>
    <col min="8704" max="8704" width="31.5546875" style="3" customWidth="1"/>
    <col min="8705" max="8705" width="38.88671875" style="3" customWidth="1"/>
    <col min="8706" max="8711" width="14.44140625" style="3" customWidth="1"/>
    <col min="8712" max="8712" width="15.6640625" style="3" customWidth="1"/>
    <col min="8713" max="8713" width="13.44140625" style="3" customWidth="1"/>
    <col min="8714" max="8714" width="18.5546875" style="3" customWidth="1"/>
    <col min="8715" max="8716" width="13" style="3" customWidth="1"/>
    <col min="8717" max="8718" width="14.88671875" style="3" customWidth="1"/>
    <col min="8719" max="8719" width="12.44140625" style="3" customWidth="1"/>
    <col min="8720" max="8720" width="9.88671875" style="3" customWidth="1"/>
    <col min="8721" max="8721" width="15.6640625" style="3" customWidth="1"/>
    <col min="8722" max="8722" width="11.44140625" style="3"/>
    <col min="8723" max="8723" width="9.109375" style="3" customWidth="1"/>
    <col min="8724" max="8724" width="12.33203125" style="3" customWidth="1"/>
    <col min="8725" max="8725" width="13.44140625" style="3" customWidth="1"/>
    <col min="8726" max="8726" width="10.5546875" style="3" customWidth="1"/>
    <col min="8727" max="8727" width="11.5546875" style="3" customWidth="1"/>
    <col min="8728" max="8959" width="11.44140625" style="3"/>
    <col min="8960" max="8960" width="31.5546875" style="3" customWidth="1"/>
    <col min="8961" max="8961" width="38.88671875" style="3" customWidth="1"/>
    <col min="8962" max="8967" width="14.44140625" style="3" customWidth="1"/>
    <col min="8968" max="8968" width="15.6640625" style="3" customWidth="1"/>
    <col min="8969" max="8969" width="13.44140625" style="3" customWidth="1"/>
    <col min="8970" max="8970" width="18.5546875" style="3" customWidth="1"/>
    <col min="8971" max="8972" width="13" style="3" customWidth="1"/>
    <col min="8973" max="8974" width="14.88671875" style="3" customWidth="1"/>
    <col min="8975" max="8975" width="12.44140625" style="3" customWidth="1"/>
    <col min="8976" max="8976" width="9.88671875" style="3" customWidth="1"/>
    <col min="8977" max="8977" width="15.6640625" style="3" customWidth="1"/>
    <col min="8978" max="8978" width="11.44140625" style="3"/>
    <col min="8979" max="8979" width="9.109375" style="3" customWidth="1"/>
    <col min="8980" max="8980" width="12.33203125" style="3" customWidth="1"/>
    <col min="8981" max="8981" width="13.44140625" style="3" customWidth="1"/>
    <col min="8982" max="8982" width="10.5546875" style="3" customWidth="1"/>
    <col min="8983" max="8983" width="11.5546875" style="3" customWidth="1"/>
    <col min="8984" max="9215" width="11.44140625" style="3"/>
    <col min="9216" max="9216" width="31.5546875" style="3" customWidth="1"/>
    <col min="9217" max="9217" width="38.88671875" style="3" customWidth="1"/>
    <col min="9218" max="9223" width="14.44140625" style="3" customWidth="1"/>
    <col min="9224" max="9224" width="15.6640625" style="3" customWidth="1"/>
    <col min="9225" max="9225" width="13.44140625" style="3" customWidth="1"/>
    <col min="9226" max="9226" width="18.5546875" style="3" customWidth="1"/>
    <col min="9227" max="9228" width="13" style="3" customWidth="1"/>
    <col min="9229" max="9230" width="14.88671875" style="3" customWidth="1"/>
    <col min="9231" max="9231" width="12.44140625" style="3" customWidth="1"/>
    <col min="9232" max="9232" width="9.88671875" style="3" customWidth="1"/>
    <col min="9233" max="9233" width="15.6640625" style="3" customWidth="1"/>
    <col min="9234" max="9234" width="11.44140625" style="3"/>
    <col min="9235" max="9235" width="9.109375" style="3" customWidth="1"/>
    <col min="9236" max="9236" width="12.33203125" style="3" customWidth="1"/>
    <col min="9237" max="9237" width="13.44140625" style="3" customWidth="1"/>
    <col min="9238" max="9238" width="10.5546875" style="3" customWidth="1"/>
    <col min="9239" max="9239" width="11.5546875" style="3" customWidth="1"/>
    <col min="9240" max="9471" width="11.44140625" style="3"/>
    <col min="9472" max="9472" width="31.5546875" style="3" customWidth="1"/>
    <col min="9473" max="9473" width="38.88671875" style="3" customWidth="1"/>
    <col min="9474" max="9479" width="14.44140625" style="3" customWidth="1"/>
    <col min="9480" max="9480" width="15.6640625" style="3" customWidth="1"/>
    <col min="9481" max="9481" width="13.44140625" style="3" customWidth="1"/>
    <col min="9482" max="9482" width="18.5546875" style="3" customWidth="1"/>
    <col min="9483" max="9484" width="13" style="3" customWidth="1"/>
    <col min="9485" max="9486" width="14.88671875" style="3" customWidth="1"/>
    <col min="9487" max="9487" width="12.44140625" style="3" customWidth="1"/>
    <col min="9488" max="9488" width="9.88671875" style="3" customWidth="1"/>
    <col min="9489" max="9489" width="15.6640625" style="3" customWidth="1"/>
    <col min="9490" max="9490" width="11.44140625" style="3"/>
    <col min="9491" max="9491" width="9.109375" style="3" customWidth="1"/>
    <col min="9492" max="9492" width="12.33203125" style="3" customWidth="1"/>
    <col min="9493" max="9493" width="13.44140625" style="3" customWidth="1"/>
    <col min="9494" max="9494" width="10.5546875" style="3" customWidth="1"/>
    <col min="9495" max="9495" width="11.5546875" style="3" customWidth="1"/>
    <col min="9496" max="9727" width="11.44140625" style="3"/>
    <col min="9728" max="9728" width="31.5546875" style="3" customWidth="1"/>
    <col min="9729" max="9729" width="38.88671875" style="3" customWidth="1"/>
    <col min="9730" max="9735" width="14.44140625" style="3" customWidth="1"/>
    <col min="9736" max="9736" width="15.6640625" style="3" customWidth="1"/>
    <col min="9737" max="9737" width="13.44140625" style="3" customWidth="1"/>
    <col min="9738" max="9738" width="18.5546875" style="3" customWidth="1"/>
    <col min="9739" max="9740" width="13" style="3" customWidth="1"/>
    <col min="9741" max="9742" width="14.88671875" style="3" customWidth="1"/>
    <col min="9743" max="9743" width="12.44140625" style="3" customWidth="1"/>
    <col min="9744" max="9744" width="9.88671875" style="3" customWidth="1"/>
    <col min="9745" max="9745" width="15.6640625" style="3" customWidth="1"/>
    <col min="9746" max="9746" width="11.44140625" style="3"/>
    <col min="9747" max="9747" width="9.109375" style="3" customWidth="1"/>
    <col min="9748" max="9748" width="12.33203125" style="3" customWidth="1"/>
    <col min="9749" max="9749" width="13.44140625" style="3" customWidth="1"/>
    <col min="9750" max="9750" width="10.5546875" style="3" customWidth="1"/>
    <col min="9751" max="9751" width="11.5546875" style="3" customWidth="1"/>
    <col min="9752" max="9983" width="11.44140625" style="3"/>
    <col min="9984" max="9984" width="31.5546875" style="3" customWidth="1"/>
    <col min="9985" max="9985" width="38.88671875" style="3" customWidth="1"/>
    <col min="9986" max="9991" width="14.44140625" style="3" customWidth="1"/>
    <col min="9992" max="9992" width="15.6640625" style="3" customWidth="1"/>
    <col min="9993" max="9993" width="13.44140625" style="3" customWidth="1"/>
    <col min="9994" max="9994" width="18.5546875" style="3" customWidth="1"/>
    <col min="9995" max="9996" width="13" style="3" customWidth="1"/>
    <col min="9997" max="9998" width="14.88671875" style="3" customWidth="1"/>
    <col min="9999" max="9999" width="12.44140625" style="3" customWidth="1"/>
    <col min="10000" max="10000" width="9.88671875" style="3" customWidth="1"/>
    <col min="10001" max="10001" width="15.6640625" style="3" customWidth="1"/>
    <col min="10002" max="10002" width="11.44140625" style="3"/>
    <col min="10003" max="10003" width="9.109375" style="3" customWidth="1"/>
    <col min="10004" max="10004" width="12.33203125" style="3" customWidth="1"/>
    <col min="10005" max="10005" width="13.44140625" style="3" customWidth="1"/>
    <col min="10006" max="10006" width="10.5546875" style="3" customWidth="1"/>
    <col min="10007" max="10007" width="11.5546875" style="3" customWidth="1"/>
    <col min="10008" max="10239" width="11.44140625" style="3"/>
    <col min="10240" max="10240" width="31.5546875" style="3" customWidth="1"/>
    <col min="10241" max="10241" width="38.88671875" style="3" customWidth="1"/>
    <col min="10242" max="10247" width="14.44140625" style="3" customWidth="1"/>
    <col min="10248" max="10248" width="15.6640625" style="3" customWidth="1"/>
    <col min="10249" max="10249" width="13.44140625" style="3" customWidth="1"/>
    <col min="10250" max="10250" width="18.5546875" style="3" customWidth="1"/>
    <col min="10251" max="10252" width="13" style="3" customWidth="1"/>
    <col min="10253" max="10254" width="14.88671875" style="3" customWidth="1"/>
    <col min="10255" max="10255" width="12.44140625" style="3" customWidth="1"/>
    <col min="10256" max="10256" width="9.88671875" style="3" customWidth="1"/>
    <col min="10257" max="10257" width="15.6640625" style="3" customWidth="1"/>
    <col min="10258" max="10258" width="11.44140625" style="3"/>
    <col min="10259" max="10259" width="9.109375" style="3" customWidth="1"/>
    <col min="10260" max="10260" width="12.33203125" style="3" customWidth="1"/>
    <col min="10261" max="10261" width="13.44140625" style="3" customWidth="1"/>
    <col min="10262" max="10262" width="10.5546875" style="3" customWidth="1"/>
    <col min="10263" max="10263" width="11.5546875" style="3" customWidth="1"/>
    <col min="10264" max="10495" width="11.44140625" style="3"/>
    <col min="10496" max="10496" width="31.5546875" style="3" customWidth="1"/>
    <col min="10497" max="10497" width="38.88671875" style="3" customWidth="1"/>
    <col min="10498" max="10503" width="14.44140625" style="3" customWidth="1"/>
    <col min="10504" max="10504" width="15.6640625" style="3" customWidth="1"/>
    <col min="10505" max="10505" width="13.44140625" style="3" customWidth="1"/>
    <col min="10506" max="10506" width="18.5546875" style="3" customWidth="1"/>
    <col min="10507" max="10508" width="13" style="3" customWidth="1"/>
    <col min="10509" max="10510" width="14.88671875" style="3" customWidth="1"/>
    <col min="10511" max="10511" width="12.44140625" style="3" customWidth="1"/>
    <col min="10512" max="10512" width="9.88671875" style="3" customWidth="1"/>
    <col min="10513" max="10513" width="15.6640625" style="3" customWidth="1"/>
    <col min="10514" max="10514" width="11.44140625" style="3"/>
    <col min="10515" max="10515" width="9.109375" style="3" customWidth="1"/>
    <col min="10516" max="10516" width="12.33203125" style="3" customWidth="1"/>
    <col min="10517" max="10517" width="13.44140625" style="3" customWidth="1"/>
    <col min="10518" max="10518" width="10.5546875" style="3" customWidth="1"/>
    <col min="10519" max="10519" width="11.5546875" style="3" customWidth="1"/>
    <col min="10520" max="10751" width="11.44140625" style="3"/>
    <col min="10752" max="10752" width="31.5546875" style="3" customWidth="1"/>
    <col min="10753" max="10753" width="38.88671875" style="3" customWidth="1"/>
    <col min="10754" max="10759" width="14.44140625" style="3" customWidth="1"/>
    <col min="10760" max="10760" width="15.6640625" style="3" customWidth="1"/>
    <col min="10761" max="10761" width="13.44140625" style="3" customWidth="1"/>
    <col min="10762" max="10762" width="18.5546875" style="3" customWidth="1"/>
    <col min="10763" max="10764" width="13" style="3" customWidth="1"/>
    <col min="10765" max="10766" width="14.88671875" style="3" customWidth="1"/>
    <col min="10767" max="10767" width="12.44140625" style="3" customWidth="1"/>
    <col min="10768" max="10768" width="9.88671875" style="3" customWidth="1"/>
    <col min="10769" max="10769" width="15.6640625" style="3" customWidth="1"/>
    <col min="10770" max="10770" width="11.44140625" style="3"/>
    <col min="10771" max="10771" width="9.109375" style="3" customWidth="1"/>
    <col min="10772" max="10772" width="12.33203125" style="3" customWidth="1"/>
    <col min="10773" max="10773" width="13.44140625" style="3" customWidth="1"/>
    <col min="10774" max="10774" width="10.5546875" style="3" customWidth="1"/>
    <col min="10775" max="10775" width="11.5546875" style="3" customWidth="1"/>
    <col min="10776" max="11007" width="11.44140625" style="3"/>
    <col min="11008" max="11008" width="31.5546875" style="3" customWidth="1"/>
    <col min="11009" max="11009" width="38.88671875" style="3" customWidth="1"/>
    <col min="11010" max="11015" width="14.44140625" style="3" customWidth="1"/>
    <col min="11016" max="11016" width="15.6640625" style="3" customWidth="1"/>
    <col min="11017" max="11017" width="13.44140625" style="3" customWidth="1"/>
    <col min="11018" max="11018" width="18.5546875" style="3" customWidth="1"/>
    <col min="11019" max="11020" width="13" style="3" customWidth="1"/>
    <col min="11021" max="11022" width="14.88671875" style="3" customWidth="1"/>
    <col min="11023" max="11023" width="12.44140625" style="3" customWidth="1"/>
    <col min="11024" max="11024" width="9.88671875" style="3" customWidth="1"/>
    <col min="11025" max="11025" width="15.6640625" style="3" customWidth="1"/>
    <col min="11026" max="11026" width="11.44140625" style="3"/>
    <col min="11027" max="11027" width="9.109375" style="3" customWidth="1"/>
    <col min="11028" max="11028" width="12.33203125" style="3" customWidth="1"/>
    <col min="11029" max="11029" width="13.44140625" style="3" customWidth="1"/>
    <col min="11030" max="11030" width="10.5546875" style="3" customWidth="1"/>
    <col min="11031" max="11031" width="11.5546875" style="3" customWidth="1"/>
    <col min="11032" max="11263" width="11.44140625" style="3"/>
    <col min="11264" max="11264" width="31.5546875" style="3" customWidth="1"/>
    <col min="11265" max="11265" width="38.88671875" style="3" customWidth="1"/>
    <col min="11266" max="11271" width="14.44140625" style="3" customWidth="1"/>
    <col min="11272" max="11272" width="15.6640625" style="3" customWidth="1"/>
    <col min="11273" max="11273" width="13.44140625" style="3" customWidth="1"/>
    <col min="11274" max="11274" width="18.5546875" style="3" customWidth="1"/>
    <col min="11275" max="11276" width="13" style="3" customWidth="1"/>
    <col min="11277" max="11278" width="14.88671875" style="3" customWidth="1"/>
    <col min="11279" max="11279" width="12.44140625" style="3" customWidth="1"/>
    <col min="11280" max="11280" width="9.88671875" style="3" customWidth="1"/>
    <col min="11281" max="11281" width="15.6640625" style="3" customWidth="1"/>
    <col min="11282" max="11282" width="11.44140625" style="3"/>
    <col min="11283" max="11283" width="9.109375" style="3" customWidth="1"/>
    <col min="11284" max="11284" width="12.33203125" style="3" customWidth="1"/>
    <col min="11285" max="11285" width="13.44140625" style="3" customWidth="1"/>
    <col min="11286" max="11286" width="10.5546875" style="3" customWidth="1"/>
    <col min="11287" max="11287" width="11.5546875" style="3" customWidth="1"/>
    <col min="11288" max="11519" width="11.44140625" style="3"/>
    <col min="11520" max="11520" width="31.5546875" style="3" customWidth="1"/>
    <col min="11521" max="11521" width="38.88671875" style="3" customWidth="1"/>
    <col min="11522" max="11527" width="14.44140625" style="3" customWidth="1"/>
    <col min="11528" max="11528" width="15.6640625" style="3" customWidth="1"/>
    <col min="11529" max="11529" width="13.44140625" style="3" customWidth="1"/>
    <col min="11530" max="11530" width="18.5546875" style="3" customWidth="1"/>
    <col min="11531" max="11532" width="13" style="3" customWidth="1"/>
    <col min="11533" max="11534" width="14.88671875" style="3" customWidth="1"/>
    <col min="11535" max="11535" width="12.44140625" style="3" customWidth="1"/>
    <col min="11536" max="11536" width="9.88671875" style="3" customWidth="1"/>
    <col min="11537" max="11537" width="15.6640625" style="3" customWidth="1"/>
    <col min="11538" max="11538" width="11.44140625" style="3"/>
    <col min="11539" max="11539" width="9.109375" style="3" customWidth="1"/>
    <col min="11540" max="11540" width="12.33203125" style="3" customWidth="1"/>
    <col min="11541" max="11541" width="13.44140625" style="3" customWidth="1"/>
    <col min="11542" max="11542" width="10.5546875" style="3" customWidth="1"/>
    <col min="11543" max="11543" width="11.5546875" style="3" customWidth="1"/>
    <col min="11544" max="11775" width="11.44140625" style="3"/>
    <col min="11776" max="11776" width="31.5546875" style="3" customWidth="1"/>
    <col min="11777" max="11777" width="38.88671875" style="3" customWidth="1"/>
    <col min="11778" max="11783" width="14.44140625" style="3" customWidth="1"/>
    <col min="11784" max="11784" width="15.6640625" style="3" customWidth="1"/>
    <col min="11785" max="11785" width="13.44140625" style="3" customWidth="1"/>
    <col min="11786" max="11786" width="18.5546875" style="3" customWidth="1"/>
    <col min="11787" max="11788" width="13" style="3" customWidth="1"/>
    <col min="11789" max="11790" width="14.88671875" style="3" customWidth="1"/>
    <col min="11791" max="11791" width="12.44140625" style="3" customWidth="1"/>
    <col min="11792" max="11792" width="9.88671875" style="3" customWidth="1"/>
    <col min="11793" max="11793" width="15.6640625" style="3" customWidth="1"/>
    <col min="11794" max="11794" width="11.44140625" style="3"/>
    <col min="11795" max="11795" width="9.109375" style="3" customWidth="1"/>
    <col min="11796" max="11796" width="12.33203125" style="3" customWidth="1"/>
    <col min="11797" max="11797" width="13.44140625" style="3" customWidth="1"/>
    <col min="11798" max="11798" width="10.5546875" style="3" customWidth="1"/>
    <col min="11799" max="11799" width="11.5546875" style="3" customWidth="1"/>
    <col min="11800" max="12031" width="11.44140625" style="3"/>
    <col min="12032" max="12032" width="31.5546875" style="3" customWidth="1"/>
    <col min="12033" max="12033" width="38.88671875" style="3" customWidth="1"/>
    <col min="12034" max="12039" width="14.44140625" style="3" customWidth="1"/>
    <col min="12040" max="12040" width="15.6640625" style="3" customWidth="1"/>
    <col min="12041" max="12041" width="13.44140625" style="3" customWidth="1"/>
    <col min="12042" max="12042" width="18.5546875" style="3" customWidth="1"/>
    <col min="12043" max="12044" width="13" style="3" customWidth="1"/>
    <col min="12045" max="12046" width="14.88671875" style="3" customWidth="1"/>
    <col min="12047" max="12047" width="12.44140625" style="3" customWidth="1"/>
    <col min="12048" max="12048" width="9.88671875" style="3" customWidth="1"/>
    <col min="12049" max="12049" width="15.6640625" style="3" customWidth="1"/>
    <col min="12050" max="12050" width="11.44140625" style="3"/>
    <col min="12051" max="12051" width="9.109375" style="3" customWidth="1"/>
    <col min="12052" max="12052" width="12.33203125" style="3" customWidth="1"/>
    <col min="12053" max="12053" width="13.44140625" style="3" customWidth="1"/>
    <col min="12054" max="12054" width="10.5546875" style="3" customWidth="1"/>
    <col min="12055" max="12055" width="11.5546875" style="3" customWidth="1"/>
    <col min="12056" max="12287" width="11.44140625" style="3"/>
    <col min="12288" max="12288" width="31.5546875" style="3" customWidth="1"/>
    <col min="12289" max="12289" width="38.88671875" style="3" customWidth="1"/>
    <col min="12290" max="12295" width="14.44140625" style="3" customWidth="1"/>
    <col min="12296" max="12296" width="15.6640625" style="3" customWidth="1"/>
    <col min="12297" max="12297" width="13.44140625" style="3" customWidth="1"/>
    <col min="12298" max="12298" width="18.5546875" style="3" customWidth="1"/>
    <col min="12299" max="12300" width="13" style="3" customWidth="1"/>
    <col min="12301" max="12302" width="14.88671875" style="3" customWidth="1"/>
    <col min="12303" max="12303" width="12.44140625" style="3" customWidth="1"/>
    <col min="12304" max="12304" width="9.88671875" style="3" customWidth="1"/>
    <col min="12305" max="12305" width="15.6640625" style="3" customWidth="1"/>
    <col min="12306" max="12306" width="11.44140625" style="3"/>
    <col min="12307" max="12307" width="9.109375" style="3" customWidth="1"/>
    <col min="12308" max="12308" width="12.33203125" style="3" customWidth="1"/>
    <col min="12309" max="12309" width="13.44140625" style="3" customWidth="1"/>
    <col min="12310" max="12310" width="10.5546875" style="3" customWidth="1"/>
    <col min="12311" max="12311" width="11.5546875" style="3" customWidth="1"/>
    <col min="12312" max="12543" width="11.44140625" style="3"/>
    <col min="12544" max="12544" width="31.5546875" style="3" customWidth="1"/>
    <col min="12545" max="12545" width="38.88671875" style="3" customWidth="1"/>
    <col min="12546" max="12551" width="14.44140625" style="3" customWidth="1"/>
    <col min="12552" max="12552" width="15.6640625" style="3" customWidth="1"/>
    <col min="12553" max="12553" width="13.44140625" style="3" customWidth="1"/>
    <col min="12554" max="12554" width="18.5546875" style="3" customWidth="1"/>
    <col min="12555" max="12556" width="13" style="3" customWidth="1"/>
    <col min="12557" max="12558" width="14.88671875" style="3" customWidth="1"/>
    <col min="12559" max="12559" width="12.44140625" style="3" customWidth="1"/>
    <col min="12560" max="12560" width="9.88671875" style="3" customWidth="1"/>
    <col min="12561" max="12561" width="15.6640625" style="3" customWidth="1"/>
    <col min="12562" max="12562" width="11.44140625" style="3"/>
    <col min="12563" max="12563" width="9.109375" style="3" customWidth="1"/>
    <col min="12564" max="12564" width="12.33203125" style="3" customWidth="1"/>
    <col min="12565" max="12565" width="13.44140625" style="3" customWidth="1"/>
    <col min="12566" max="12566" width="10.5546875" style="3" customWidth="1"/>
    <col min="12567" max="12567" width="11.5546875" style="3" customWidth="1"/>
    <col min="12568" max="12799" width="11.44140625" style="3"/>
    <col min="12800" max="12800" width="31.5546875" style="3" customWidth="1"/>
    <col min="12801" max="12801" width="38.88671875" style="3" customWidth="1"/>
    <col min="12802" max="12807" width="14.44140625" style="3" customWidth="1"/>
    <col min="12808" max="12808" width="15.6640625" style="3" customWidth="1"/>
    <col min="12809" max="12809" width="13.44140625" style="3" customWidth="1"/>
    <col min="12810" max="12810" width="18.5546875" style="3" customWidth="1"/>
    <col min="12811" max="12812" width="13" style="3" customWidth="1"/>
    <col min="12813" max="12814" width="14.88671875" style="3" customWidth="1"/>
    <col min="12815" max="12815" width="12.44140625" style="3" customWidth="1"/>
    <col min="12816" max="12816" width="9.88671875" style="3" customWidth="1"/>
    <col min="12817" max="12817" width="15.6640625" style="3" customWidth="1"/>
    <col min="12818" max="12818" width="11.44140625" style="3"/>
    <col min="12819" max="12819" width="9.109375" style="3" customWidth="1"/>
    <col min="12820" max="12820" width="12.33203125" style="3" customWidth="1"/>
    <col min="12821" max="12821" width="13.44140625" style="3" customWidth="1"/>
    <col min="12822" max="12822" width="10.5546875" style="3" customWidth="1"/>
    <col min="12823" max="12823" width="11.5546875" style="3" customWidth="1"/>
    <col min="12824" max="13055" width="11.44140625" style="3"/>
    <col min="13056" max="13056" width="31.5546875" style="3" customWidth="1"/>
    <col min="13057" max="13057" width="38.88671875" style="3" customWidth="1"/>
    <col min="13058" max="13063" width="14.44140625" style="3" customWidth="1"/>
    <col min="13064" max="13064" width="15.6640625" style="3" customWidth="1"/>
    <col min="13065" max="13065" width="13.44140625" style="3" customWidth="1"/>
    <col min="13066" max="13066" width="18.5546875" style="3" customWidth="1"/>
    <col min="13067" max="13068" width="13" style="3" customWidth="1"/>
    <col min="13069" max="13070" width="14.88671875" style="3" customWidth="1"/>
    <col min="13071" max="13071" width="12.44140625" style="3" customWidth="1"/>
    <col min="13072" max="13072" width="9.88671875" style="3" customWidth="1"/>
    <col min="13073" max="13073" width="15.6640625" style="3" customWidth="1"/>
    <col min="13074" max="13074" width="11.44140625" style="3"/>
    <col min="13075" max="13075" width="9.109375" style="3" customWidth="1"/>
    <col min="13076" max="13076" width="12.33203125" style="3" customWidth="1"/>
    <col min="13077" max="13077" width="13.44140625" style="3" customWidth="1"/>
    <col min="13078" max="13078" width="10.5546875" style="3" customWidth="1"/>
    <col min="13079" max="13079" width="11.5546875" style="3" customWidth="1"/>
    <col min="13080" max="13311" width="11.44140625" style="3"/>
    <col min="13312" max="13312" width="31.5546875" style="3" customWidth="1"/>
    <col min="13313" max="13313" width="38.88671875" style="3" customWidth="1"/>
    <col min="13314" max="13319" width="14.44140625" style="3" customWidth="1"/>
    <col min="13320" max="13320" width="15.6640625" style="3" customWidth="1"/>
    <col min="13321" max="13321" width="13.44140625" style="3" customWidth="1"/>
    <col min="13322" max="13322" width="18.5546875" style="3" customWidth="1"/>
    <col min="13323" max="13324" width="13" style="3" customWidth="1"/>
    <col min="13325" max="13326" width="14.88671875" style="3" customWidth="1"/>
    <col min="13327" max="13327" width="12.44140625" style="3" customWidth="1"/>
    <col min="13328" max="13328" width="9.88671875" style="3" customWidth="1"/>
    <col min="13329" max="13329" width="15.6640625" style="3" customWidth="1"/>
    <col min="13330" max="13330" width="11.44140625" style="3"/>
    <col min="13331" max="13331" width="9.109375" style="3" customWidth="1"/>
    <col min="13332" max="13332" width="12.33203125" style="3" customWidth="1"/>
    <col min="13333" max="13333" width="13.44140625" style="3" customWidth="1"/>
    <col min="13334" max="13334" width="10.5546875" style="3" customWidth="1"/>
    <col min="13335" max="13335" width="11.5546875" style="3" customWidth="1"/>
    <col min="13336" max="13567" width="11.44140625" style="3"/>
    <col min="13568" max="13568" width="31.5546875" style="3" customWidth="1"/>
    <col min="13569" max="13569" width="38.88671875" style="3" customWidth="1"/>
    <col min="13570" max="13575" width="14.44140625" style="3" customWidth="1"/>
    <col min="13576" max="13576" width="15.6640625" style="3" customWidth="1"/>
    <col min="13577" max="13577" width="13.44140625" style="3" customWidth="1"/>
    <col min="13578" max="13578" width="18.5546875" style="3" customWidth="1"/>
    <col min="13579" max="13580" width="13" style="3" customWidth="1"/>
    <col min="13581" max="13582" width="14.88671875" style="3" customWidth="1"/>
    <col min="13583" max="13583" width="12.44140625" style="3" customWidth="1"/>
    <col min="13584" max="13584" width="9.88671875" style="3" customWidth="1"/>
    <col min="13585" max="13585" width="15.6640625" style="3" customWidth="1"/>
    <col min="13586" max="13586" width="11.44140625" style="3"/>
    <col min="13587" max="13587" width="9.109375" style="3" customWidth="1"/>
    <col min="13588" max="13588" width="12.33203125" style="3" customWidth="1"/>
    <col min="13589" max="13589" width="13.44140625" style="3" customWidth="1"/>
    <col min="13590" max="13590" width="10.5546875" style="3" customWidth="1"/>
    <col min="13591" max="13591" width="11.5546875" style="3" customWidth="1"/>
    <col min="13592" max="13823" width="11.44140625" style="3"/>
    <col min="13824" max="13824" width="31.5546875" style="3" customWidth="1"/>
    <col min="13825" max="13825" width="38.88671875" style="3" customWidth="1"/>
    <col min="13826" max="13831" width="14.44140625" style="3" customWidth="1"/>
    <col min="13832" max="13832" width="15.6640625" style="3" customWidth="1"/>
    <col min="13833" max="13833" width="13.44140625" style="3" customWidth="1"/>
    <col min="13834" max="13834" width="18.5546875" style="3" customWidth="1"/>
    <col min="13835" max="13836" width="13" style="3" customWidth="1"/>
    <col min="13837" max="13838" width="14.88671875" style="3" customWidth="1"/>
    <col min="13839" max="13839" width="12.44140625" style="3" customWidth="1"/>
    <col min="13840" max="13840" width="9.88671875" style="3" customWidth="1"/>
    <col min="13841" max="13841" width="15.6640625" style="3" customWidth="1"/>
    <col min="13842" max="13842" width="11.44140625" style="3"/>
    <col min="13843" max="13843" width="9.109375" style="3" customWidth="1"/>
    <col min="13844" max="13844" width="12.33203125" style="3" customWidth="1"/>
    <col min="13845" max="13845" width="13.44140625" style="3" customWidth="1"/>
    <col min="13846" max="13846" width="10.5546875" style="3" customWidth="1"/>
    <col min="13847" max="13847" width="11.5546875" style="3" customWidth="1"/>
    <col min="13848" max="14079" width="11.44140625" style="3"/>
    <col min="14080" max="14080" width="31.5546875" style="3" customWidth="1"/>
    <col min="14081" max="14081" width="38.88671875" style="3" customWidth="1"/>
    <col min="14082" max="14087" width="14.44140625" style="3" customWidth="1"/>
    <col min="14088" max="14088" width="15.6640625" style="3" customWidth="1"/>
    <col min="14089" max="14089" width="13.44140625" style="3" customWidth="1"/>
    <col min="14090" max="14090" width="18.5546875" style="3" customWidth="1"/>
    <col min="14091" max="14092" width="13" style="3" customWidth="1"/>
    <col min="14093" max="14094" width="14.88671875" style="3" customWidth="1"/>
    <col min="14095" max="14095" width="12.44140625" style="3" customWidth="1"/>
    <col min="14096" max="14096" width="9.88671875" style="3" customWidth="1"/>
    <col min="14097" max="14097" width="15.6640625" style="3" customWidth="1"/>
    <col min="14098" max="14098" width="11.44140625" style="3"/>
    <col min="14099" max="14099" width="9.109375" style="3" customWidth="1"/>
    <col min="14100" max="14100" width="12.33203125" style="3" customWidth="1"/>
    <col min="14101" max="14101" width="13.44140625" style="3" customWidth="1"/>
    <col min="14102" max="14102" width="10.5546875" style="3" customWidth="1"/>
    <col min="14103" max="14103" width="11.5546875" style="3" customWidth="1"/>
    <col min="14104" max="14335" width="11.44140625" style="3"/>
    <col min="14336" max="14336" width="31.5546875" style="3" customWidth="1"/>
    <col min="14337" max="14337" width="38.88671875" style="3" customWidth="1"/>
    <col min="14338" max="14343" width="14.44140625" style="3" customWidth="1"/>
    <col min="14344" max="14344" width="15.6640625" style="3" customWidth="1"/>
    <col min="14345" max="14345" width="13.44140625" style="3" customWidth="1"/>
    <col min="14346" max="14346" width="18.5546875" style="3" customWidth="1"/>
    <col min="14347" max="14348" width="13" style="3" customWidth="1"/>
    <col min="14349" max="14350" width="14.88671875" style="3" customWidth="1"/>
    <col min="14351" max="14351" width="12.44140625" style="3" customWidth="1"/>
    <col min="14352" max="14352" width="9.88671875" style="3" customWidth="1"/>
    <col min="14353" max="14353" width="15.6640625" style="3" customWidth="1"/>
    <col min="14354" max="14354" width="11.44140625" style="3"/>
    <col min="14355" max="14355" width="9.109375" style="3" customWidth="1"/>
    <col min="14356" max="14356" width="12.33203125" style="3" customWidth="1"/>
    <col min="14357" max="14357" width="13.44140625" style="3" customWidth="1"/>
    <col min="14358" max="14358" width="10.5546875" style="3" customWidth="1"/>
    <col min="14359" max="14359" width="11.5546875" style="3" customWidth="1"/>
    <col min="14360" max="14591" width="11.44140625" style="3"/>
    <col min="14592" max="14592" width="31.5546875" style="3" customWidth="1"/>
    <col min="14593" max="14593" width="38.88671875" style="3" customWidth="1"/>
    <col min="14594" max="14599" width="14.44140625" style="3" customWidth="1"/>
    <col min="14600" max="14600" width="15.6640625" style="3" customWidth="1"/>
    <col min="14601" max="14601" width="13.44140625" style="3" customWidth="1"/>
    <col min="14602" max="14602" width="18.5546875" style="3" customWidth="1"/>
    <col min="14603" max="14604" width="13" style="3" customWidth="1"/>
    <col min="14605" max="14606" width="14.88671875" style="3" customWidth="1"/>
    <col min="14607" max="14607" width="12.44140625" style="3" customWidth="1"/>
    <col min="14608" max="14608" width="9.88671875" style="3" customWidth="1"/>
    <col min="14609" max="14609" width="15.6640625" style="3" customWidth="1"/>
    <col min="14610" max="14610" width="11.44140625" style="3"/>
    <col min="14611" max="14611" width="9.109375" style="3" customWidth="1"/>
    <col min="14612" max="14612" width="12.33203125" style="3" customWidth="1"/>
    <col min="14613" max="14613" width="13.44140625" style="3" customWidth="1"/>
    <col min="14614" max="14614" width="10.5546875" style="3" customWidth="1"/>
    <col min="14615" max="14615" width="11.5546875" style="3" customWidth="1"/>
    <col min="14616" max="14847" width="11.44140625" style="3"/>
    <col min="14848" max="14848" width="31.5546875" style="3" customWidth="1"/>
    <col min="14849" max="14849" width="38.88671875" style="3" customWidth="1"/>
    <col min="14850" max="14855" width="14.44140625" style="3" customWidth="1"/>
    <col min="14856" max="14856" width="15.6640625" style="3" customWidth="1"/>
    <col min="14857" max="14857" width="13.44140625" style="3" customWidth="1"/>
    <col min="14858" max="14858" width="18.5546875" style="3" customWidth="1"/>
    <col min="14859" max="14860" width="13" style="3" customWidth="1"/>
    <col min="14861" max="14862" width="14.88671875" style="3" customWidth="1"/>
    <col min="14863" max="14863" width="12.44140625" style="3" customWidth="1"/>
    <col min="14864" max="14864" width="9.88671875" style="3" customWidth="1"/>
    <col min="14865" max="14865" width="15.6640625" style="3" customWidth="1"/>
    <col min="14866" max="14866" width="11.44140625" style="3"/>
    <col min="14867" max="14867" width="9.109375" style="3" customWidth="1"/>
    <col min="14868" max="14868" width="12.33203125" style="3" customWidth="1"/>
    <col min="14869" max="14869" width="13.44140625" style="3" customWidth="1"/>
    <col min="14870" max="14870" width="10.5546875" style="3" customWidth="1"/>
    <col min="14871" max="14871" width="11.5546875" style="3" customWidth="1"/>
    <col min="14872" max="15103" width="11.44140625" style="3"/>
    <col min="15104" max="15104" width="31.5546875" style="3" customWidth="1"/>
    <col min="15105" max="15105" width="38.88671875" style="3" customWidth="1"/>
    <col min="15106" max="15111" width="14.44140625" style="3" customWidth="1"/>
    <col min="15112" max="15112" width="15.6640625" style="3" customWidth="1"/>
    <col min="15113" max="15113" width="13.44140625" style="3" customWidth="1"/>
    <col min="15114" max="15114" width="18.5546875" style="3" customWidth="1"/>
    <col min="15115" max="15116" width="13" style="3" customWidth="1"/>
    <col min="15117" max="15118" width="14.88671875" style="3" customWidth="1"/>
    <col min="15119" max="15119" width="12.44140625" style="3" customWidth="1"/>
    <col min="15120" max="15120" width="9.88671875" style="3" customWidth="1"/>
    <col min="15121" max="15121" width="15.6640625" style="3" customWidth="1"/>
    <col min="15122" max="15122" width="11.44140625" style="3"/>
    <col min="15123" max="15123" width="9.109375" style="3" customWidth="1"/>
    <col min="15124" max="15124" width="12.33203125" style="3" customWidth="1"/>
    <col min="15125" max="15125" width="13.44140625" style="3" customWidth="1"/>
    <col min="15126" max="15126" width="10.5546875" style="3" customWidth="1"/>
    <col min="15127" max="15127" width="11.5546875" style="3" customWidth="1"/>
    <col min="15128" max="15359" width="11.44140625" style="3"/>
    <col min="15360" max="15360" width="31.5546875" style="3" customWidth="1"/>
    <col min="15361" max="15361" width="38.88671875" style="3" customWidth="1"/>
    <col min="15362" max="15367" width="14.44140625" style="3" customWidth="1"/>
    <col min="15368" max="15368" width="15.6640625" style="3" customWidth="1"/>
    <col min="15369" max="15369" width="13.44140625" style="3" customWidth="1"/>
    <col min="15370" max="15370" width="18.5546875" style="3" customWidth="1"/>
    <col min="15371" max="15372" width="13" style="3" customWidth="1"/>
    <col min="15373" max="15374" width="14.88671875" style="3" customWidth="1"/>
    <col min="15375" max="15375" width="12.44140625" style="3" customWidth="1"/>
    <col min="15376" max="15376" width="9.88671875" style="3" customWidth="1"/>
    <col min="15377" max="15377" width="15.6640625" style="3" customWidth="1"/>
    <col min="15378" max="15378" width="11.44140625" style="3"/>
    <col min="15379" max="15379" width="9.109375" style="3" customWidth="1"/>
    <col min="15380" max="15380" width="12.33203125" style="3" customWidth="1"/>
    <col min="15381" max="15381" width="13.44140625" style="3" customWidth="1"/>
    <col min="15382" max="15382" width="10.5546875" style="3" customWidth="1"/>
    <col min="15383" max="15383" width="11.5546875" style="3" customWidth="1"/>
    <col min="15384" max="15615" width="11.44140625" style="3"/>
    <col min="15616" max="15616" width="31.5546875" style="3" customWidth="1"/>
    <col min="15617" max="15617" width="38.88671875" style="3" customWidth="1"/>
    <col min="15618" max="15623" width="14.44140625" style="3" customWidth="1"/>
    <col min="15624" max="15624" width="15.6640625" style="3" customWidth="1"/>
    <col min="15625" max="15625" width="13.44140625" style="3" customWidth="1"/>
    <col min="15626" max="15626" width="18.5546875" style="3" customWidth="1"/>
    <col min="15627" max="15628" width="13" style="3" customWidth="1"/>
    <col min="15629" max="15630" width="14.88671875" style="3" customWidth="1"/>
    <col min="15631" max="15631" width="12.44140625" style="3" customWidth="1"/>
    <col min="15632" max="15632" width="9.88671875" style="3" customWidth="1"/>
    <col min="15633" max="15633" width="15.6640625" style="3" customWidth="1"/>
    <col min="15634" max="15634" width="11.44140625" style="3"/>
    <col min="15635" max="15635" width="9.109375" style="3" customWidth="1"/>
    <col min="15636" max="15636" width="12.33203125" style="3" customWidth="1"/>
    <col min="15637" max="15637" width="13.44140625" style="3" customWidth="1"/>
    <col min="15638" max="15638" width="10.5546875" style="3" customWidth="1"/>
    <col min="15639" max="15639" width="11.5546875" style="3" customWidth="1"/>
    <col min="15640" max="15871" width="11.44140625" style="3"/>
    <col min="15872" max="15872" width="31.5546875" style="3" customWidth="1"/>
    <col min="15873" max="15873" width="38.88671875" style="3" customWidth="1"/>
    <col min="15874" max="15879" width="14.44140625" style="3" customWidth="1"/>
    <col min="15880" max="15880" width="15.6640625" style="3" customWidth="1"/>
    <col min="15881" max="15881" width="13.44140625" style="3" customWidth="1"/>
    <col min="15882" max="15882" width="18.5546875" style="3" customWidth="1"/>
    <col min="15883" max="15884" width="13" style="3" customWidth="1"/>
    <col min="15885" max="15886" width="14.88671875" style="3" customWidth="1"/>
    <col min="15887" max="15887" width="12.44140625" style="3" customWidth="1"/>
    <col min="15888" max="15888" width="9.88671875" style="3" customWidth="1"/>
    <col min="15889" max="15889" width="15.6640625" style="3" customWidth="1"/>
    <col min="15890" max="15890" width="11.44140625" style="3"/>
    <col min="15891" max="15891" width="9.109375" style="3" customWidth="1"/>
    <col min="15892" max="15892" width="12.33203125" style="3" customWidth="1"/>
    <col min="15893" max="15893" width="13.44140625" style="3" customWidth="1"/>
    <col min="15894" max="15894" width="10.5546875" style="3" customWidth="1"/>
    <col min="15895" max="15895" width="11.5546875" style="3" customWidth="1"/>
    <col min="15896" max="16127" width="11.44140625" style="3"/>
    <col min="16128" max="16128" width="31.5546875" style="3" customWidth="1"/>
    <col min="16129" max="16129" width="38.88671875" style="3" customWidth="1"/>
    <col min="16130" max="16135" width="14.44140625" style="3" customWidth="1"/>
    <col min="16136" max="16136" width="15.6640625" style="3" customWidth="1"/>
    <col min="16137" max="16137" width="13.44140625" style="3" customWidth="1"/>
    <col min="16138" max="16138" width="18.5546875" style="3" customWidth="1"/>
    <col min="16139" max="16140" width="13" style="3" customWidth="1"/>
    <col min="16141" max="16142" width="14.88671875" style="3" customWidth="1"/>
    <col min="16143" max="16143" width="12.44140625" style="3" customWidth="1"/>
    <col min="16144" max="16144" width="9.88671875" style="3" customWidth="1"/>
    <col min="16145" max="16145" width="15.6640625" style="3" customWidth="1"/>
    <col min="16146" max="16146" width="11.44140625" style="3"/>
    <col min="16147" max="16147" width="9.109375" style="3" customWidth="1"/>
    <col min="16148" max="16148" width="12.33203125" style="3" customWidth="1"/>
    <col min="16149" max="16149" width="13.44140625" style="3" customWidth="1"/>
    <col min="16150" max="16150" width="10.5546875" style="3" customWidth="1"/>
    <col min="16151" max="16151" width="11.5546875" style="3" customWidth="1"/>
    <col min="16152" max="16384" width="11.44140625" style="3"/>
  </cols>
  <sheetData>
    <row r="4" spans="2:14" x14ac:dyDescent="0.2">
      <c r="I4" s="3" t="s">
        <v>44</v>
      </c>
    </row>
    <row r="10" spans="2:14" ht="12" x14ac:dyDescent="0.25"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</row>
    <row r="11" spans="2:14" ht="12" customHeight="1" x14ac:dyDescent="0.25"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</row>
    <row r="12" spans="2:14" ht="12" customHeight="1" x14ac:dyDescent="0.25"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2:14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  <c r="K13" s="4"/>
      <c r="L13" s="4"/>
    </row>
    <row r="14" spans="2:14" ht="0.75" customHeight="1" thickBot="1" x14ac:dyDescent="0.3">
      <c r="B14" s="6"/>
      <c r="H14" s="2"/>
      <c r="I14" s="2"/>
      <c r="J14" s="2"/>
      <c r="K14" s="2"/>
      <c r="L14" s="2"/>
    </row>
    <row r="15" spans="2:14" ht="24" customHeight="1" thickBot="1" x14ac:dyDescent="0.25">
      <c r="B15" s="75" t="s">
        <v>0</v>
      </c>
      <c r="C15" s="78" t="s">
        <v>1</v>
      </c>
      <c r="D15" s="79"/>
      <c r="E15" s="80"/>
      <c r="F15" s="72" t="s">
        <v>2</v>
      </c>
      <c r="G15" s="72" t="s">
        <v>3</v>
      </c>
      <c r="H15" s="72" t="s">
        <v>4</v>
      </c>
      <c r="I15" s="72" t="s">
        <v>5</v>
      </c>
      <c r="J15" s="72" t="s">
        <v>56</v>
      </c>
      <c r="K15" s="82" t="s">
        <v>57</v>
      </c>
      <c r="L15" s="82" t="s">
        <v>58</v>
      </c>
      <c r="M15" s="69" t="s">
        <v>59</v>
      </c>
      <c r="N15" s="69" t="s">
        <v>60</v>
      </c>
    </row>
    <row r="16" spans="2:14" ht="18.75" customHeight="1" x14ac:dyDescent="0.2">
      <c r="B16" s="76"/>
      <c r="C16" s="72" t="s">
        <v>53</v>
      </c>
      <c r="D16" s="72" t="s">
        <v>54</v>
      </c>
      <c r="E16" s="72" t="s">
        <v>55</v>
      </c>
      <c r="F16" s="81"/>
      <c r="G16" s="81"/>
      <c r="H16" s="81"/>
      <c r="I16" s="81"/>
      <c r="J16" s="81"/>
      <c r="K16" s="83"/>
      <c r="L16" s="83"/>
      <c r="M16" s="70"/>
      <c r="N16" s="70"/>
    </row>
    <row r="17" spans="2:20" ht="27" customHeight="1" thickBot="1" x14ac:dyDescent="0.25">
      <c r="B17" s="77"/>
      <c r="C17" s="73"/>
      <c r="D17" s="73"/>
      <c r="E17" s="73"/>
      <c r="F17" s="73"/>
      <c r="G17" s="73"/>
      <c r="H17" s="73"/>
      <c r="I17" s="73"/>
      <c r="J17" s="73"/>
      <c r="K17" s="84"/>
      <c r="L17" s="84"/>
      <c r="M17" s="71"/>
      <c r="N17" s="71"/>
    </row>
    <row r="18" spans="2:20" ht="8.25" customHeight="1" thickBot="1" x14ac:dyDescent="0.25">
      <c r="B18" s="20"/>
      <c r="C18" s="7"/>
      <c r="D18" s="7"/>
      <c r="H18" s="2"/>
      <c r="I18" s="2"/>
      <c r="J18" s="7"/>
      <c r="K18" s="7"/>
      <c r="L18" s="8"/>
    </row>
    <row r="19" spans="2:20" ht="14.4" thickBot="1" x14ac:dyDescent="0.25">
      <c r="B19" s="21" t="s">
        <v>6</v>
      </c>
      <c r="C19" s="22">
        <f t="shared" ref="C19:I19" si="0">+C22+C50</f>
        <v>4095160</v>
      </c>
      <c r="D19" s="22">
        <f t="shared" si="0"/>
        <v>2336403</v>
      </c>
      <c r="E19" s="22">
        <f t="shared" si="0"/>
        <v>37447128.926660001</v>
      </c>
      <c r="F19" s="22">
        <f t="shared" si="0"/>
        <v>4479658.9550491683</v>
      </c>
      <c r="G19" s="22">
        <f t="shared" si="0"/>
        <v>24202124.128999997</v>
      </c>
      <c r="H19" s="22">
        <f t="shared" si="0"/>
        <v>2840815.9649999999</v>
      </c>
      <c r="I19" s="22">
        <f t="shared" si="0"/>
        <v>453882.53441299993</v>
      </c>
      <c r="J19" s="22">
        <f>SUM(E19:I19)</f>
        <v>69423610.510122165</v>
      </c>
      <c r="K19" s="52">
        <f>+K22+K50</f>
        <v>3490394</v>
      </c>
      <c r="L19" s="52">
        <f>+L22+L50</f>
        <v>63780596.704391003</v>
      </c>
      <c r="M19" s="63">
        <f>(C19/K19)-1</f>
        <v>0.17326582615028552</v>
      </c>
      <c r="N19" s="64">
        <f>(J19/L19)-1</f>
        <v>8.8475400001120752E-2</v>
      </c>
    </row>
    <row r="20" spans="2:20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  <c r="K20" s="9"/>
      <c r="L20" s="9"/>
      <c r="M20" s="9"/>
      <c r="N20" s="9"/>
    </row>
    <row r="21" spans="2:20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/>
      <c r="Q21" s="29"/>
      <c r="R21" s="11"/>
    </row>
    <row r="22" spans="2:20" ht="13.8" thickBot="1" x14ac:dyDescent="0.25">
      <c r="B22" s="30" t="s">
        <v>8</v>
      </c>
      <c r="C22" s="31">
        <f t="shared" ref="C22:L22" si="1">+C23+C40</f>
        <v>4095160</v>
      </c>
      <c r="D22" s="31">
        <f t="shared" si="1"/>
        <v>2336403</v>
      </c>
      <c r="E22" s="31">
        <f t="shared" si="1"/>
        <v>37447128.926660001</v>
      </c>
      <c r="F22" s="31">
        <f t="shared" si="1"/>
        <v>4394116.6050491687</v>
      </c>
      <c r="G22" s="31">
        <f t="shared" si="1"/>
        <v>24199417.018999998</v>
      </c>
      <c r="H22" s="31">
        <f t="shared" si="1"/>
        <v>2839699.9649999999</v>
      </c>
      <c r="I22" s="31">
        <f t="shared" si="1"/>
        <v>453882.53441299993</v>
      </c>
      <c r="J22" s="32">
        <f t="shared" si="1"/>
        <v>69334245.050122172</v>
      </c>
      <c r="K22" s="53">
        <f t="shared" si="1"/>
        <v>3490394</v>
      </c>
      <c r="L22" s="53">
        <f t="shared" si="1"/>
        <v>63711046.704391003</v>
      </c>
      <c r="M22" s="65">
        <f>(C22/K22)-1</f>
        <v>0.17326582615028552</v>
      </c>
      <c r="N22" s="65">
        <f>(J22/L22)-1</f>
        <v>8.826096315481835E-2</v>
      </c>
      <c r="Q22" s="16"/>
    </row>
    <row r="23" spans="2:20" ht="13.8" thickBot="1" x14ac:dyDescent="0.3">
      <c r="B23" s="59" t="s">
        <v>9</v>
      </c>
      <c r="C23" s="60">
        <f t="shared" ref="C23:I23" si="2">C24+C30+C36+C38+C34+C26+C28</f>
        <v>4079043</v>
      </c>
      <c r="D23" s="60">
        <f t="shared" si="2"/>
        <v>2328337</v>
      </c>
      <c r="E23" s="60">
        <f t="shared" si="2"/>
        <v>37321430.166660003</v>
      </c>
      <c r="F23" s="60">
        <f t="shared" si="2"/>
        <v>4194359.7550491691</v>
      </c>
      <c r="G23" s="60">
        <f t="shared" si="2"/>
        <v>24199417.018999998</v>
      </c>
      <c r="H23" s="60">
        <f t="shared" si="2"/>
        <v>2760601.5149999997</v>
      </c>
      <c r="I23" s="60">
        <f t="shared" si="2"/>
        <v>449832.53441299993</v>
      </c>
      <c r="J23" s="61">
        <f t="shared" ref="J23:J46" si="3">SUM(E23:I23)</f>
        <v>68925640.990122169</v>
      </c>
      <c r="K23" s="54">
        <f>K24+K30+K34+K36+K38+K26</f>
        <v>3481321</v>
      </c>
      <c r="L23" s="54">
        <f>L24+L30+L34+L36+L38+L26</f>
        <v>63258762.354391001</v>
      </c>
      <c r="M23" s="65">
        <f t="shared" ref="M23:M62" si="4">(C23/K23)-1</f>
        <v>0.17169402074672235</v>
      </c>
      <c r="N23" s="65">
        <f t="shared" ref="N23:N62" si="5">(J23/L23)-1</f>
        <v>8.9582508806984373E-2</v>
      </c>
      <c r="Q23" s="16"/>
    </row>
    <row r="24" spans="2:20" ht="13.8" thickBot="1" x14ac:dyDescent="0.25">
      <c r="B24" s="10" t="s">
        <v>10</v>
      </c>
      <c r="C24" s="33">
        <f t="shared" ref="C24:I24" si="6">C25</f>
        <v>414637</v>
      </c>
      <c r="D24" s="33">
        <f t="shared" si="6"/>
        <v>221557</v>
      </c>
      <c r="E24" s="33">
        <f t="shared" si="6"/>
        <v>2592692.084999999</v>
      </c>
      <c r="F24" s="33">
        <f t="shared" si="6"/>
        <v>106101.91099999999</v>
      </c>
      <c r="G24" s="33">
        <f t="shared" si="6"/>
        <v>648203.38</v>
      </c>
      <c r="H24" s="33">
        <f t="shared" si="6"/>
        <v>92720.794999999998</v>
      </c>
      <c r="I24" s="33">
        <f t="shared" si="6"/>
        <v>0</v>
      </c>
      <c r="J24" s="33">
        <f t="shared" si="3"/>
        <v>3439718.1709999987</v>
      </c>
      <c r="K24" s="54">
        <f>K25</f>
        <v>309180</v>
      </c>
      <c r="L24" s="54">
        <f>L25</f>
        <v>2642482.6580000012</v>
      </c>
      <c r="M24" s="65">
        <f t="shared" si="4"/>
        <v>0.341086098712724</v>
      </c>
      <c r="N24" s="65">
        <f t="shared" si="5"/>
        <v>0.30169943049064174</v>
      </c>
      <c r="Q24" s="16"/>
    </row>
    <row r="25" spans="2:20" s="11" customFormat="1" ht="12.6" thickBot="1" x14ac:dyDescent="0.25">
      <c r="B25" s="34" t="s">
        <v>11</v>
      </c>
      <c r="C25" s="12">
        <v>414637</v>
      </c>
      <c r="D25" s="12">
        <v>221557</v>
      </c>
      <c r="E25" s="12">
        <v>2592692.084999999</v>
      </c>
      <c r="F25" s="35">
        <v>106101.91099999999</v>
      </c>
      <c r="G25" s="36">
        <v>648203.38</v>
      </c>
      <c r="H25" s="35">
        <v>92720.794999999998</v>
      </c>
      <c r="I25" s="35">
        <v>0</v>
      </c>
      <c r="J25" s="33">
        <f t="shared" si="3"/>
        <v>3439718.1709999987</v>
      </c>
      <c r="K25" s="55">
        <v>309180</v>
      </c>
      <c r="L25" s="55">
        <v>2642482.6580000012</v>
      </c>
      <c r="M25" s="65">
        <f t="shared" si="4"/>
        <v>0.341086098712724</v>
      </c>
      <c r="N25" s="65">
        <f t="shared" si="5"/>
        <v>0.30169943049064174</v>
      </c>
      <c r="T25" s="37"/>
    </row>
    <row r="26" spans="2:20" s="11" customFormat="1" ht="13.8" thickBot="1" x14ac:dyDescent="0.25">
      <c r="B26" s="10" t="s">
        <v>12</v>
      </c>
      <c r="C26" s="33">
        <f t="shared" ref="C26:D26" si="7">C27</f>
        <v>2807</v>
      </c>
      <c r="D26" s="33">
        <f t="shared" si="7"/>
        <v>1421</v>
      </c>
      <c r="E26" s="33">
        <f>E27</f>
        <v>9780.9</v>
      </c>
      <c r="F26" s="33">
        <f>F27</f>
        <v>50079.397000000004</v>
      </c>
      <c r="G26" s="33">
        <f>G27</f>
        <v>4026537.4900000007</v>
      </c>
      <c r="H26" s="33">
        <f>H27</f>
        <v>20241.391</v>
      </c>
      <c r="I26" s="33">
        <f>I27</f>
        <v>0</v>
      </c>
      <c r="J26" s="33">
        <f t="shared" si="3"/>
        <v>4106639.1780000003</v>
      </c>
      <c r="K26" s="54">
        <f>K27</f>
        <v>10401</v>
      </c>
      <c r="L26" s="54">
        <f>L27</f>
        <v>3952998.2889999994</v>
      </c>
      <c r="M26" s="65">
        <f t="shared" si="4"/>
        <v>-0.73012210364388042</v>
      </c>
      <c r="N26" s="65">
        <f t="shared" si="5"/>
        <v>3.8866925246979545E-2</v>
      </c>
      <c r="T26" s="37"/>
    </row>
    <row r="27" spans="2:20" s="37" customFormat="1" ht="12.6" thickBot="1" x14ac:dyDescent="0.25">
      <c r="B27" s="38" t="s">
        <v>36</v>
      </c>
      <c r="C27" s="12">
        <v>2807</v>
      </c>
      <c r="D27" s="12">
        <v>1421</v>
      </c>
      <c r="E27" s="36">
        <v>9780.9</v>
      </c>
      <c r="F27" s="35">
        <v>50079.397000000004</v>
      </c>
      <c r="G27" s="36">
        <v>4026537.4900000007</v>
      </c>
      <c r="H27" s="35">
        <v>20241.391</v>
      </c>
      <c r="I27" s="35">
        <v>0</v>
      </c>
      <c r="J27" s="33">
        <f t="shared" si="3"/>
        <v>4106639.1780000003</v>
      </c>
      <c r="K27" s="55">
        <v>10401</v>
      </c>
      <c r="L27" s="55">
        <v>3952998.2889999994</v>
      </c>
      <c r="M27" s="65">
        <f t="shared" si="4"/>
        <v>-0.73012210364388042</v>
      </c>
      <c r="N27" s="65">
        <f t="shared" si="5"/>
        <v>3.8866925246979545E-2</v>
      </c>
    </row>
    <row r="28" spans="2:20" s="37" customFormat="1" ht="13.8" thickBot="1" x14ac:dyDescent="0.25">
      <c r="B28" s="10" t="s">
        <v>45</v>
      </c>
      <c r="C28" s="33">
        <f t="shared" ref="C28:I28" si="8">C29</f>
        <v>231478</v>
      </c>
      <c r="D28" s="33">
        <f t="shared" si="8"/>
        <v>125888</v>
      </c>
      <c r="E28" s="33">
        <f t="shared" si="8"/>
        <v>2036878.8539100003</v>
      </c>
      <c r="F28" s="33">
        <f t="shared" si="8"/>
        <v>262674.13599999994</v>
      </c>
      <c r="G28" s="33">
        <f t="shared" si="8"/>
        <v>651398.49</v>
      </c>
      <c r="H28" s="33">
        <f t="shared" si="8"/>
        <v>0</v>
      </c>
      <c r="I28" s="33">
        <f t="shared" si="8"/>
        <v>54549.060000000005</v>
      </c>
      <c r="J28" s="33">
        <f t="shared" ref="J28:J29" si="9">SUM(E28:I28)</f>
        <v>3005500.5399100003</v>
      </c>
      <c r="K28" s="54">
        <f>K29</f>
        <v>0</v>
      </c>
      <c r="L28" s="54">
        <f>L29</f>
        <v>0</v>
      </c>
      <c r="M28" s="65" t="s">
        <v>13</v>
      </c>
      <c r="N28" s="65" t="s">
        <v>13</v>
      </c>
    </row>
    <row r="29" spans="2:20" s="37" customFormat="1" ht="12.6" thickBot="1" x14ac:dyDescent="0.25">
      <c r="B29" s="40" t="s">
        <v>47</v>
      </c>
      <c r="C29" s="12">
        <v>231478</v>
      </c>
      <c r="D29" s="12">
        <v>125888</v>
      </c>
      <c r="E29" s="12">
        <v>2036878.8539100003</v>
      </c>
      <c r="F29" s="35">
        <v>262674.13599999994</v>
      </c>
      <c r="G29" s="36">
        <v>651398.49</v>
      </c>
      <c r="H29" s="35">
        <v>0</v>
      </c>
      <c r="I29" s="35">
        <v>54549.060000000005</v>
      </c>
      <c r="J29" s="33">
        <f t="shared" si="9"/>
        <v>3005500.5399100003</v>
      </c>
      <c r="K29" s="55">
        <v>0</v>
      </c>
      <c r="L29" s="55">
        <v>0</v>
      </c>
      <c r="M29" s="65" t="s">
        <v>13</v>
      </c>
      <c r="N29" s="65" t="s">
        <v>13</v>
      </c>
    </row>
    <row r="30" spans="2:20" ht="13.8" thickBot="1" x14ac:dyDescent="0.25">
      <c r="B30" s="10" t="s">
        <v>14</v>
      </c>
      <c r="C30" s="39">
        <f t="shared" ref="C30:D30" si="10">SUM(C31:C33)</f>
        <v>3323408</v>
      </c>
      <c r="D30" s="39">
        <f t="shared" si="10"/>
        <v>1922859</v>
      </c>
      <c r="E30" s="39">
        <f t="shared" ref="E30:I30" si="11">SUM(E31:E33)</f>
        <v>31910664.998890005</v>
      </c>
      <c r="F30" s="39">
        <f t="shared" si="11"/>
        <v>2501905.0055200006</v>
      </c>
      <c r="G30" s="39">
        <f t="shared" si="11"/>
        <v>8307021.4199999981</v>
      </c>
      <c r="H30" s="39">
        <f t="shared" si="11"/>
        <v>2351135.517</v>
      </c>
      <c r="I30" s="39">
        <f t="shared" si="11"/>
        <v>365690.27617499995</v>
      </c>
      <c r="J30" s="33">
        <f t="shared" si="3"/>
        <v>45436417.217584997</v>
      </c>
      <c r="K30" s="54">
        <f>SUM(K31:K33)</f>
        <v>3074530</v>
      </c>
      <c r="L30" s="54">
        <f>SUM(L31:L33)</f>
        <v>44119352.395950004</v>
      </c>
      <c r="M30" s="65">
        <f t="shared" si="4"/>
        <v>8.0948307546194087E-2</v>
      </c>
      <c r="N30" s="65">
        <f t="shared" si="5"/>
        <v>2.9852315369794491E-2</v>
      </c>
    </row>
    <row r="31" spans="2:20" s="11" customFormat="1" ht="12.6" thickBot="1" x14ac:dyDescent="0.25">
      <c r="B31" s="40" t="s">
        <v>15</v>
      </c>
      <c r="C31" s="12">
        <v>1244832</v>
      </c>
      <c r="D31" s="12">
        <v>715518</v>
      </c>
      <c r="E31" s="12">
        <v>9913562.0402199998</v>
      </c>
      <c r="F31" s="35">
        <v>2501765.2130000005</v>
      </c>
      <c r="G31" s="36">
        <v>5223495.4700000007</v>
      </c>
      <c r="H31" s="35">
        <v>2351135.517</v>
      </c>
      <c r="I31" s="35">
        <v>365690.27617499995</v>
      </c>
      <c r="J31" s="33">
        <f t="shared" si="3"/>
        <v>20355648.516394999</v>
      </c>
      <c r="K31" s="55">
        <v>1111077</v>
      </c>
      <c r="L31" s="55">
        <v>19632243.285000008</v>
      </c>
      <c r="M31" s="65">
        <f t="shared" si="4"/>
        <v>0.12038319576410994</v>
      </c>
      <c r="N31" s="65">
        <f t="shared" si="5"/>
        <v>3.6847813104868621E-2</v>
      </c>
      <c r="T31" s="37"/>
    </row>
    <row r="32" spans="2:20" s="11" customFormat="1" ht="12.6" thickBot="1" x14ac:dyDescent="0.25">
      <c r="B32" s="40" t="s">
        <v>16</v>
      </c>
      <c r="C32" s="12">
        <v>2078576</v>
      </c>
      <c r="D32" s="12">
        <v>1207341</v>
      </c>
      <c r="E32" s="12">
        <v>21997102.958670005</v>
      </c>
      <c r="F32" s="35">
        <v>139.79252</v>
      </c>
      <c r="G32" s="35">
        <v>0</v>
      </c>
      <c r="H32" s="35">
        <v>0</v>
      </c>
      <c r="I32" s="35">
        <v>0</v>
      </c>
      <c r="J32" s="33">
        <f t="shared" si="3"/>
        <v>21997242.751190007</v>
      </c>
      <c r="K32" s="55">
        <v>1963453</v>
      </c>
      <c r="L32" s="55">
        <v>21580841.350949999</v>
      </c>
      <c r="M32" s="65">
        <f t="shared" si="4"/>
        <v>5.863292882488147E-2</v>
      </c>
      <c r="N32" s="65">
        <f t="shared" si="5"/>
        <v>1.9294956738175495E-2</v>
      </c>
      <c r="T32" s="37"/>
    </row>
    <row r="33" spans="1:22" s="11" customFormat="1" ht="12.6" thickBot="1" x14ac:dyDescent="0.25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3083525.9499999974</v>
      </c>
      <c r="H33" s="35">
        <v>0</v>
      </c>
      <c r="I33" s="35">
        <v>0</v>
      </c>
      <c r="J33" s="33">
        <f t="shared" si="3"/>
        <v>3083525.9499999974</v>
      </c>
      <c r="K33" s="55">
        <v>0</v>
      </c>
      <c r="L33" s="55">
        <v>2906267.7599999988</v>
      </c>
      <c r="M33" s="65" t="s">
        <v>13</v>
      </c>
      <c r="N33" s="65">
        <f t="shared" si="5"/>
        <v>6.0991692658077357E-2</v>
      </c>
      <c r="T33" s="37"/>
    </row>
    <row r="34" spans="1:22" s="11" customFormat="1" ht="13.8" thickBot="1" x14ac:dyDescent="0.25">
      <c r="B34" s="10" t="s">
        <v>18</v>
      </c>
      <c r="C34" s="33">
        <f t="shared" ref="C34:D34" si="12">C35</f>
        <v>89833</v>
      </c>
      <c r="D34" s="33">
        <f t="shared" si="12"/>
        <v>45311</v>
      </c>
      <c r="E34" s="33">
        <f>E35</f>
        <v>608173.49346000014</v>
      </c>
      <c r="F34" s="33">
        <f>F35</f>
        <v>396487.86352916918</v>
      </c>
      <c r="G34" s="33">
        <f>G35</f>
        <v>2917075.9529999993</v>
      </c>
      <c r="H34" s="33">
        <f>H35</f>
        <v>0</v>
      </c>
      <c r="I34" s="33">
        <f>I35</f>
        <v>29593.198238000001</v>
      </c>
      <c r="J34" s="33">
        <f t="shared" si="3"/>
        <v>3951330.5082271681</v>
      </c>
      <c r="K34" s="54">
        <f>K35</f>
        <v>77500</v>
      </c>
      <c r="L34" s="54">
        <f>L35</f>
        <v>3779485.4424410006</v>
      </c>
      <c r="M34" s="65">
        <f t="shared" si="4"/>
        <v>0.15913548387096776</v>
      </c>
      <c r="N34" s="65">
        <f t="shared" si="5"/>
        <v>4.5467846986911642E-2</v>
      </c>
      <c r="T34" s="37"/>
    </row>
    <row r="35" spans="1:22" s="11" customFormat="1" ht="12.6" thickBot="1" x14ac:dyDescent="0.25">
      <c r="A35" s="37"/>
      <c r="B35" s="40" t="s">
        <v>19</v>
      </c>
      <c r="C35" s="12">
        <v>89833</v>
      </c>
      <c r="D35" s="12">
        <v>45311</v>
      </c>
      <c r="E35" s="12">
        <v>608173.49346000014</v>
      </c>
      <c r="F35" s="35">
        <v>396487.86352916918</v>
      </c>
      <c r="G35" s="36">
        <v>2917075.9529999993</v>
      </c>
      <c r="H35" s="35">
        <v>0</v>
      </c>
      <c r="I35" s="35">
        <v>29593.198238000001</v>
      </c>
      <c r="J35" s="33">
        <f t="shared" si="3"/>
        <v>3951330.5082271681</v>
      </c>
      <c r="K35" s="55">
        <v>77500</v>
      </c>
      <c r="L35" s="55">
        <v>3779485.4424410006</v>
      </c>
      <c r="M35" s="65">
        <f t="shared" si="4"/>
        <v>0.15913548387096776</v>
      </c>
      <c r="N35" s="65">
        <f t="shared" si="5"/>
        <v>4.5467846986911642E-2</v>
      </c>
      <c r="T35" s="37"/>
    </row>
    <row r="36" spans="1:22" s="11" customFormat="1" ht="13.8" thickBot="1" x14ac:dyDescent="0.25">
      <c r="A36" s="37"/>
      <c r="B36" s="10" t="s">
        <v>20</v>
      </c>
      <c r="C36" s="33">
        <f t="shared" ref="C36:I36" si="13">C37</f>
        <v>8392</v>
      </c>
      <c r="D36" s="33">
        <f t="shared" si="13"/>
        <v>5478</v>
      </c>
      <c r="E36" s="33">
        <f t="shared" si="13"/>
        <v>98353.835399999982</v>
      </c>
      <c r="F36" s="33">
        <f t="shared" si="13"/>
        <v>826934.44199999992</v>
      </c>
      <c r="G36" s="33">
        <f t="shared" si="13"/>
        <v>7172323.2859999994</v>
      </c>
      <c r="H36" s="33">
        <f t="shared" si="13"/>
        <v>294277.81199999992</v>
      </c>
      <c r="I36" s="33">
        <f t="shared" si="13"/>
        <v>0</v>
      </c>
      <c r="J36" s="33">
        <f t="shared" si="3"/>
        <v>8391889.3753999993</v>
      </c>
      <c r="K36" s="54">
        <f>K37</f>
        <v>4826</v>
      </c>
      <c r="L36" s="54">
        <f>L37</f>
        <v>8217931.5690000011</v>
      </c>
      <c r="M36" s="65">
        <f t="shared" si="4"/>
        <v>0.73891421467053453</v>
      </c>
      <c r="N36" s="65">
        <f t="shared" si="5"/>
        <v>2.1168076776911571E-2</v>
      </c>
      <c r="T36" s="37"/>
    </row>
    <row r="37" spans="1:22" s="11" customFormat="1" ht="12.6" thickBot="1" x14ac:dyDescent="0.25">
      <c r="B37" s="38" t="s">
        <v>21</v>
      </c>
      <c r="C37" s="12">
        <v>8392</v>
      </c>
      <c r="D37" s="12">
        <v>5478</v>
      </c>
      <c r="E37" s="12">
        <v>98353.835399999982</v>
      </c>
      <c r="F37" s="35">
        <v>826934.44199999992</v>
      </c>
      <c r="G37" s="36">
        <v>7172323.2859999994</v>
      </c>
      <c r="H37" s="35">
        <v>294277.81199999992</v>
      </c>
      <c r="I37" s="35">
        <v>0</v>
      </c>
      <c r="J37" s="33">
        <f t="shared" si="3"/>
        <v>8391889.3753999993</v>
      </c>
      <c r="K37" s="55">
        <v>4826</v>
      </c>
      <c r="L37" s="55">
        <v>8217931.5690000011</v>
      </c>
      <c r="M37" s="65">
        <f t="shared" si="4"/>
        <v>0.73891421467053453</v>
      </c>
      <c r="N37" s="65">
        <f t="shared" si="5"/>
        <v>2.1168076776911571E-2</v>
      </c>
      <c r="T37" s="37"/>
    </row>
    <row r="38" spans="1:22" s="11" customFormat="1" ht="13.8" thickBot="1" x14ac:dyDescent="0.25">
      <c r="B38" s="10" t="s">
        <v>22</v>
      </c>
      <c r="C38" s="33">
        <f t="shared" ref="C38:D38" si="14">C39</f>
        <v>8488</v>
      </c>
      <c r="D38" s="33">
        <f t="shared" si="14"/>
        <v>5823</v>
      </c>
      <c r="E38" s="33">
        <f>E39</f>
        <v>64886</v>
      </c>
      <c r="F38" s="33">
        <f>F39</f>
        <v>50177</v>
      </c>
      <c r="G38" s="33">
        <f>G39</f>
        <v>476857</v>
      </c>
      <c r="H38" s="33">
        <f>H39</f>
        <v>2226</v>
      </c>
      <c r="I38" s="33">
        <f>I39</f>
        <v>0</v>
      </c>
      <c r="J38" s="33">
        <f t="shared" si="3"/>
        <v>594146</v>
      </c>
      <c r="K38" s="54">
        <f>K39</f>
        <v>4884</v>
      </c>
      <c r="L38" s="54">
        <f>L39</f>
        <v>546512</v>
      </c>
      <c r="M38" s="65">
        <f t="shared" si="4"/>
        <v>0.73791973791973797</v>
      </c>
      <c r="N38" s="65">
        <f t="shared" si="5"/>
        <v>8.7160025763386662E-2</v>
      </c>
      <c r="T38" s="37"/>
    </row>
    <row r="39" spans="1:22" s="11" customFormat="1" ht="12.6" thickBot="1" x14ac:dyDescent="0.25">
      <c r="B39" s="40" t="s">
        <v>23</v>
      </c>
      <c r="C39" s="12">
        <v>8488</v>
      </c>
      <c r="D39" s="12">
        <v>5823</v>
      </c>
      <c r="E39" s="12">
        <v>64886</v>
      </c>
      <c r="F39" s="35">
        <v>50177</v>
      </c>
      <c r="G39" s="36">
        <v>476857</v>
      </c>
      <c r="H39" s="35">
        <v>2226</v>
      </c>
      <c r="I39" s="35">
        <v>0</v>
      </c>
      <c r="J39" s="33">
        <f t="shared" si="3"/>
        <v>594146</v>
      </c>
      <c r="K39" s="55">
        <v>4884</v>
      </c>
      <c r="L39" s="55">
        <v>546512</v>
      </c>
      <c r="M39" s="65">
        <f t="shared" si="4"/>
        <v>0.73791973791973797</v>
      </c>
      <c r="N39" s="65">
        <f t="shared" si="5"/>
        <v>8.7160025763386662E-2</v>
      </c>
      <c r="T39" s="37"/>
    </row>
    <row r="40" spans="1:22" ht="13.8" thickBot="1" x14ac:dyDescent="0.3">
      <c r="B40" s="59" t="s">
        <v>24</v>
      </c>
      <c r="C40" s="60">
        <f>C41+C44+C47</f>
        <v>16117</v>
      </c>
      <c r="D40" s="60">
        <f>D41+D44+D47</f>
        <v>8066</v>
      </c>
      <c r="E40" s="60">
        <f>E41+E44+E47</f>
        <v>125698.76000000001</v>
      </c>
      <c r="F40" s="60">
        <f>F41+F44+F47</f>
        <v>199756.85</v>
      </c>
      <c r="G40" s="60">
        <f t="shared" ref="G40:I40" si="15">G41+G44+G47</f>
        <v>0</v>
      </c>
      <c r="H40" s="60">
        <f t="shared" si="15"/>
        <v>79098.45</v>
      </c>
      <c r="I40" s="60">
        <f t="shared" si="15"/>
        <v>4050</v>
      </c>
      <c r="J40" s="60">
        <f>SUM(E40:I40)</f>
        <v>408604.06</v>
      </c>
      <c r="K40" s="54">
        <f>K41+K44+K47</f>
        <v>9073</v>
      </c>
      <c r="L40" s="54">
        <f>L41+L44+L47</f>
        <v>452284.35000000003</v>
      </c>
      <c r="M40" s="65">
        <f t="shared" si="4"/>
        <v>0.77636944781219008</v>
      </c>
      <c r="N40" s="65">
        <f t="shared" si="5"/>
        <v>-9.6577053793703072E-2</v>
      </c>
      <c r="U40" s="11"/>
      <c r="V40" s="11"/>
    </row>
    <row r="41" spans="1:22" ht="13.8" thickBot="1" x14ac:dyDescent="0.25">
      <c r="B41" s="10" t="s">
        <v>25</v>
      </c>
      <c r="C41" s="33">
        <f>C42+C43</f>
        <v>5832</v>
      </c>
      <c r="D41" s="33">
        <f t="shared" ref="D41:I41" si="16">D42+D43</f>
        <v>2920</v>
      </c>
      <c r="E41" s="33">
        <f t="shared" si="16"/>
        <v>42141</v>
      </c>
      <c r="F41" s="33">
        <f t="shared" si="16"/>
        <v>94007</v>
      </c>
      <c r="G41" s="33">
        <f t="shared" si="16"/>
        <v>0</v>
      </c>
      <c r="H41" s="33">
        <f t="shared" si="16"/>
        <v>0</v>
      </c>
      <c r="I41" s="33">
        <f t="shared" si="16"/>
        <v>132</v>
      </c>
      <c r="J41" s="33">
        <f t="shared" si="3"/>
        <v>136280</v>
      </c>
      <c r="K41" s="54">
        <f>K42</f>
        <v>8</v>
      </c>
      <c r="L41" s="54">
        <f>L42</f>
        <v>139726</v>
      </c>
      <c r="M41" s="65" t="s">
        <v>35</v>
      </c>
      <c r="N41" s="65">
        <f t="shared" si="5"/>
        <v>-2.4662553855402725E-2</v>
      </c>
      <c r="U41" s="11"/>
      <c r="V41" s="11"/>
    </row>
    <row r="42" spans="1:22" s="11" customFormat="1" ht="12.6" thickBot="1" x14ac:dyDescent="0.25">
      <c r="B42" s="40" t="s">
        <v>26</v>
      </c>
      <c r="C42" s="12">
        <v>0</v>
      </c>
      <c r="D42" s="12">
        <v>0</v>
      </c>
      <c r="E42" s="12">
        <v>0</v>
      </c>
      <c r="F42" s="35">
        <v>94007</v>
      </c>
      <c r="G42" s="36">
        <v>0</v>
      </c>
      <c r="H42" s="35">
        <v>0</v>
      </c>
      <c r="I42" s="35">
        <v>132</v>
      </c>
      <c r="J42" s="33">
        <f t="shared" si="3"/>
        <v>94139</v>
      </c>
      <c r="K42" s="55">
        <v>8</v>
      </c>
      <c r="L42" s="55">
        <v>139726</v>
      </c>
      <c r="M42" s="65" t="s">
        <v>13</v>
      </c>
      <c r="N42" s="65">
        <f t="shared" si="5"/>
        <v>-0.32625996593332662</v>
      </c>
      <c r="T42" s="37"/>
    </row>
    <row r="43" spans="1:22" s="11" customFormat="1" ht="12.6" thickBot="1" x14ac:dyDescent="0.25">
      <c r="B43" s="40" t="s">
        <v>51</v>
      </c>
      <c r="C43" s="12">
        <v>5832</v>
      </c>
      <c r="D43" s="12">
        <v>2920</v>
      </c>
      <c r="E43" s="12">
        <v>42141</v>
      </c>
      <c r="F43" s="36">
        <v>0</v>
      </c>
      <c r="G43" s="36">
        <v>0</v>
      </c>
      <c r="H43" s="36">
        <v>0</v>
      </c>
      <c r="I43" s="36">
        <v>0</v>
      </c>
      <c r="J43" s="33">
        <f t="shared" si="3"/>
        <v>42141</v>
      </c>
      <c r="K43" s="55">
        <v>0</v>
      </c>
      <c r="L43" s="55">
        <v>0</v>
      </c>
      <c r="M43" s="65" t="s">
        <v>13</v>
      </c>
      <c r="N43" s="65" t="s">
        <v>13</v>
      </c>
      <c r="T43" s="37"/>
    </row>
    <row r="44" spans="1:22" s="11" customFormat="1" ht="13.8" thickBot="1" x14ac:dyDescent="0.25">
      <c r="B44" s="10" t="s">
        <v>27</v>
      </c>
      <c r="C44" s="39">
        <f t="shared" ref="C44:I44" si="17">SUM(C45:C46)</f>
        <v>367</v>
      </c>
      <c r="D44" s="39">
        <f t="shared" si="17"/>
        <v>187</v>
      </c>
      <c r="E44" s="39">
        <f t="shared" si="17"/>
        <v>3398.7599999999998</v>
      </c>
      <c r="F44" s="39">
        <f t="shared" si="17"/>
        <v>83319.12</v>
      </c>
      <c r="G44" s="39">
        <f t="shared" si="17"/>
        <v>0</v>
      </c>
      <c r="H44" s="39">
        <f t="shared" si="17"/>
        <v>0</v>
      </c>
      <c r="I44" s="39">
        <f t="shared" si="17"/>
        <v>3918</v>
      </c>
      <c r="J44" s="33">
        <f t="shared" si="3"/>
        <v>90635.87999999999</v>
      </c>
      <c r="K44" s="56">
        <f>K45+K46</f>
        <v>271</v>
      </c>
      <c r="L44" s="56">
        <f>L45+L46</f>
        <v>92412.26</v>
      </c>
      <c r="M44" s="65">
        <f t="shared" si="4"/>
        <v>0.35424354243542444</v>
      </c>
      <c r="N44" s="65">
        <f t="shared" si="5"/>
        <v>-1.9222341278094524E-2</v>
      </c>
      <c r="T44" s="37"/>
    </row>
    <row r="45" spans="1:22" s="11" customFormat="1" ht="12.6" thickBot="1" x14ac:dyDescent="0.25">
      <c r="B45" s="40" t="s">
        <v>28</v>
      </c>
      <c r="C45" s="12">
        <v>0</v>
      </c>
      <c r="D45" s="12">
        <v>0</v>
      </c>
      <c r="E45" s="12">
        <v>0</v>
      </c>
      <c r="F45" s="35">
        <v>62653</v>
      </c>
      <c r="G45" s="36">
        <v>0</v>
      </c>
      <c r="H45" s="35">
        <v>0</v>
      </c>
      <c r="I45" s="35">
        <v>3918</v>
      </c>
      <c r="J45" s="33">
        <f t="shared" si="3"/>
        <v>66571</v>
      </c>
      <c r="K45" s="55">
        <v>0</v>
      </c>
      <c r="L45" s="55">
        <v>67569</v>
      </c>
      <c r="M45" s="65" t="s">
        <v>13</v>
      </c>
      <c r="N45" s="65">
        <f t="shared" si="5"/>
        <v>-1.4770086874158261E-2</v>
      </c>
      <c r="T45" s="37"/>
    </row>
    <row r="46" spans="1:22" s="11" customFormat="1" ht="12.6" thickBot="1" x14ac:dyDescent="0.25">
      <c r="B46" s="40" t="s">
        <v>29</v>
      </c>
      <c r="C46" s="12">
        <v>367</v>
      </c>
      <c r="D46" s="12">
        <v>187</v>
      </c>
      <c r="E46" s="12">
        <v>3398.7599999999998</v>
      </c>
      <c r="F46" s="35">
        <v>20666.12</v>
      </c>
      <c r="G46" s="36">
        <v>0</v>
      </c>
      <c r="H46" s="35">
        <v>0</v>
      </c>
      <c r="I46" s="35">
        <v>0</v>
      </c>
      <c r="J46" s="33">
        <f t="shared" si="3"/>
        <v>24064.879999999997</v>
      </c>
      <c r="K46" s="55">
        <v>271</v>
      </c>
      <c r="L46" s="55">
        <v>24843.26</v>
      </c>
      <c r="M46" s="65">
        <f t="shared" si="4"/>
        <v>0.35424354243542444</v>
      </c>
      <c r="N46" s="65">
        <f t="shared" si="5"/>
        <v>-3.133163683027107E-2</v>
      </c>
      <c r="T46" s="37"/>
    </row>
    <row r="47" spans="1:22" s="11" customFormat="1" ht="13.8" thickBot="1" x14ac:dyDescent="0.25">
      <c r="B47" s="10" t="s">
        <v>30</v>
      </c>
      <c r="C47" s="33">
        <f t="shared" ref="C47:D47" si="18">C48</f>
        <v>9918</v>
      </c>
      <c r="D47" s="33">
        <f t="shared" si="18"/>
        <v>4959</v>
      </c>
      <c r="E47" s="33">
        <f>E48</f>
        <v>80159</v>
      </c>
      <c r="F47" s="33">
        <f>F48</f>
        <v>22430.730000000003</v>
      </c>
      <c r="G47" s="33">
        <f>G48</f>
        <v>0</v>
      </c>
      <c r="H47" s="33">
        <f>H48</f>
        <v>79098.45</v>
      </c>
      <c r="I47" s="33">
        <f>I48</f>
        <v>0</v>
      </c>
      <c r="J47" s="33">
        <f>SUM(E47:I47)</f>
        <v>181688.18</v>
      </c>
      <c r="K47" s="54">
        <f>K48</f>
        <v>8794</v>
      </c>
      <c r="L47" s="54">
        <f>L48</f>
        <v>220146.09000000003</v>
      </c>
      <c r="M47" s="65">
        <f t="shared" si="4"/>
        <v>0.1278144189219923</v>
      </c>
      <c r="N47" s="65">
        <f t="shared" si="5"/>
        <v>-0.17469267793945387</v>
      </c>
      <c r="T47" s="37"/>
    </row>
    <row r="48" spans="1:22" s="11" customFormat="1" ht="12.6" thickBot="1" x14ac:dyDescent="0.25">
      <c r="B48" s="42" t="s">
        <v>50</v>
      </c>
      <c r="C48" s="12">
        <v>9918</v>
      </c>
      <c r="D48" s="12">
        <v>4959</v>
      </c>
      <c r="E48" s="12">
        <v>80159</v>
      </c>
      <c r="F48" s="43">
        <v>22430.730000000003</v>
      </c>
      <c r="G48" s="44">
        <v>0</v>
      </c>
      <c r="H48" s="36">
        <v>79098.45</v>
      </c>
      <c r="I48" s="43">
        <v>0</v>
      </c>
      <c r="J48" s="45">
        <f>SUM(E48:I48)</f>
        <v>181688.18</v>
      </c>
      <c r="K48" s="55">
        <v>8794</v>
      </c>
      <c r="L48" s="55">
        <v>220146.09000000003</v>
      </c>
      <c r="M48" s="65">
        <f t="shared" si="4"/>
        <v>0.1278144189219923</v>
      </c>
      <c r="N48" s="65">
        <f t="shared" si="5"/>
        <v>-0.17469267793945387</v>
      </c>
      <c r="T48" s="37"/>
    </row>
    <row r="49" spans="2:20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47"/>
      <c r="K49" s="46"/>
      <c r="L49" s="46"/>
      <c r="M49" s="14"/>
      <c r="N49" s="15"/>
      <c r="Q49" s="16"/>
      <c r="S49" s="11"/>
    </row>
    <row r="50" spans="2:20" ht="13.8" thickBot="1" x14ac:dyDescent="0.25">
      <c r="B50" s="30" t="s">
        <v>8</v>
      </c>
      <c r="C50" s="32">
        <f>C51+C60</f>
        <v>0</v>
      </c>
      <c r="D50" s="32">
        <f t="shared" ref="D50:I50" si="19">D51+D60</f>
        <v>0</v>
      </c>
      <c r="E50" s="32">
        <f t="shared" si="19"/>
        <v>0</v>
      </c>
      <c r="F50" s="32">
        <f t="shared" si="19"/>
        <v>85542.349999999991</v>
      </c>
      <c r="G50" s="32">
        <f t="shared" si="19"/>
        <v>2707.11</v>
      </c>
      <c r="H50" s="32">
        <f t="shared" si="19"/>
        <v>1116</v>
      </c>
      <c r="I50" s="32">
        <f t="shared" si="19"/>
        <v>0</v>
      </c>
      <c r="J50" s="32">
        <f>SUM(E50:I50)</f>
        <v>89365.459999999992</v>
      </c>
      <c r="K50" s="53">
        <f>K51+K60</f>
        <v>0</v>
      </c>
      <c r="L50" s="53">
        <f>L51+L60</f>
        <v>69550</v>
      </c>
      <c r="M50" s="65" t="s">
        <v>13</v>
      </c>
      <c r="N50" s="65">
        <f t="shared" si="5"/>
        <v>0.28490956146657065</v>
      </c>
    </row>
    <row r="51" spans="2:20" ht="13.8" thickBot="1" x14ac:dyDescent="0.3">
      <c r="B51" s="59" t="s">
        <v>9</v>
      </c>
      <c r="C51" s="57">
        <f>C52+C54+C56+C58</f>
        <v>0</v>
      </c>
      <c r="D51" s="57">
        <f t="shared" ref="D51:I51" si="20">D52+D54+D56+D58</f>
        <v>0</v>
      </c>
      <c r="E51" s="57">
        <f t="shared" si="20"/>
        <v>0</v>
      </c>
      <c r="F51" s="57">
        <f t="shared" si="20"/>
        <v>85542.349999999991</v>
      </c>
      <c r="G51" s="57">
        <f t="shared" si="20"/>
        <v>2707.11</v>
      </c>
      <c r="H51" s="57">
        <f t="shared" si="20"/>
        <v>1116</v>
      </c>
      <c r="I51" s="57">
        <f t="shared" si="20"/>
        <v>0</v>
      </c>
      <c r="J51" s="57">
        <f t="shared" ref="J51:J62" si="21">SUM(E51:I51)</f>
        <v>89365.459999999992</v>
      </c>
      <c r="K51" s="57">
        <f>+K52+K54+K56+K58</f>
        <v>0</v>
      </c>
      <c r="L51" s="57">
        <f>+L52+L54+L56+L58</f>
        <v>69550</v>
      </c>
      <c r="M51" s="65" t="s">
        <v>13</v>
      </c>
      <c r="N51" s="65">
        <f t="shared" si="5"/>
        <v>0.28490956146657065</v>
      </c>
    </row>
    <row r="52" spans="2:20" ht="13.8" thickBot="1" x14ac:dyDescent="0.25">
      <c r="B52" s="10" t="s">
        <v>38</v>
      </c>
      <c r="C52" s="39">
        <f>+C53</f>
        <v>0</v>
      </c>
      <c r="D52" s="39">
        <f t="shared" ref="D52:L52" si="22">+D53</f>
        <v>0</v>
      </c>
      <c r="E52" s="39">
        <f t="shared" si="22"/>
        <v>0</v>
      </c>
      <c r="F52" s="39">
        <f t="shared" si="22"/>
        <v>0</v>
      </c>
      <c r="G52" s="39">
        <f t="shared" si="22"/>
        <v>0</v>
      </c>
      <c r="H52" s="39">
        <f t="shared" si="22"/>
        <v>0</v>
      </c>
      <c r="I52" s="39">
        <f t="shared" si="22"/>
        <v>0</v>
      </c>
      <c r="J52" s="39">
        <f t="shared" si="22"/>
        <v>0</v>
      </c>
      <c r="K52" s="54">
        <f t="shared" si="22"/>
        <v>0</v>
      </c>
      <c r="L52" s="54">
        <f t="shared" si="22"/>
        <v>0</v>
      </c>
      <c r="M52" s="65" t="s">
        <v>13</v>
      </c>
      <c r="N52" s="65" t="s">
        <v>13</v>
      </c>
    </row>
    <row r="53" spans="2:20" s="37" customFormat="1" ht="12.6" thickBot="1" x14ac:dyDescent="0.25">
      <c r="B53" s="40" t="s">
        <v>39</v>
      </c>
      <c r="C53" s="12">
        <v>0</v>
      </c>
      <c r="D53" s="12">
        <v>0</v>
      </c>
      <c r="E53" s="12">
        <v>0</v>
      </c>
      <c r="F53" s="35">
        <v>0</v>
      </c>
      <c r="G53" s="36">
        <v>0</v>
      </c>
      <c r="H53" s="35">
        <v>0</v>
      </c>
      <c r="I53" s="35">
        <v>0</v>
      </c>
      <c r="J53" s="33">
        <f t="shared" si="21"/>
        <v>0</v>
      </c>
      <c r="K53" s="55">
        <v>0</v>
      </c>
      <c r="L53" s="55">
        <v>0</v>
      </c>
      <c r="M53" s="65" t="s">
        <v>13</v>
      </c>
      <c r="N53" s="65" t="s">
        <v>13</v>
      </c>
    </row>
    <row r="54" spans="2:20" s="11" customFormat="1" ht="13.8" thickBot="1" x14ac:dyDescent="0.25">
      <c r="B54" s="10" t="s">
        <v>32</v>
      </c>
      <c r="C54" s="33">
        <f t="shared" ref="C54:D54" si="23">C55</f>
        <v>0</v>
      </c>
      <c r="D54" s="33">
        <f t="shared" si="23"/>
        <v>0</v>
      </c>
      <c r="E54" s="33">
        <f>E55</f>
        <v>0</v>
      </c>
      <c r="F54" s="33">
        <f t="shared" ref="F54:I54" si="24">F55</f>
        <v>73288.349999999991</v>
      </c>
      <c r="G54" s="33">
        <f t="shared" si="24"/>
        <v>2707.11</v>
      </c>
      <c r="H54" s="33">
        <f t="shared" si="24"/>
        <v>0</v>
      </c>
      <c r="I54" s="33">
        <f t="shared" si="24"/>
        <v>0</v>
      </c>
      <c r="J54" s="33">
        <f t="shared" si="21"/>
        <v>75995.459999999992</v>
      </c>
      <c r="K54" s="54">
        <f t="shared" ref="K54:L54" si="25">K55</f>
        <v>0</v>
      </c>
      <c r="L54" s="54">
        <f t="shared" si="25"/>
        <v>60743.000000000007</v>
      </c>
      <c r="M54" s="65" t="s">
        <v>13</v>
      </c>
      <c r="N54" s="65">
        <f t="shared" si="5"/>
        <v>0.25109823354131322</v>
      </c>
      <c r="T54" s="37"/>
    </row>
    <row r="55" spans="2:20" s="37" customFormat="1" ht="12.6" thickBot="1" x14ac:dyDescent="0.25">
      <c r="B55" s="38" t="s">
        <v>46</v>
      </c>
      <c r="C55" s="12">
        <v>0</v>
      </c>
      <c r="D55" s="12">
        <v>0</v>
      </c>
      <c r="E55" s="12">
        <v>0</v>
      </c>
      <c r="F55" s="35">
        <v>73288.349999999991</v>
      </c>
      <c r="G55" s="36">
        <v>2707.11</v>
      </c>
      <c r="H55" s="35">
        <v>0</v>
      </c>
      <c r="I55" s="35">
        <v>0</v>
      </c>
      <c r="J55" s="33">
        <f t="shared" si="21"/>
        <v>75995.459999999992</v>
      </c>
      <c r="K55" s="55">
        <v>0</v>
      </c>
      <c r="L55" s="55">
        <v>60743.000000000007</v>
      </c>
      <c r="M55" s="65" t="s">
        <v>13</v>
      </c>
      <c r="N55" s="65">
        <f t="shared" si="5"/>
        <v>0.25109823354131322</v>
      </c>
    </row>
    <row r="56" spans="2:20" s="11" customFormat="1" ht="13.8" thickBot="1" x14ac:dyDescent="0.25">
      <c r="B56" s="10" t="s">
        <v>40</v>
      </c>
      <c r="C56" s="33">
        <f>+C57</f>
        <v>0</v>
      </c>
      <c r="D56" s="33">
        <v>0</v>
      </c>
      <c r="E56" s="33">
        <f>E57</f>
        <v>0</v>
      </c>
      <c r="F56" s="33">
        <f t="shared" ref="F56:I56" si="26">F57</f>
        <v>6955</v>
      </c>
      <c r="G56" s="33">
        <f t="shared" si="26"/>
        <v>0</v>
      </c>
      <c r="H56" s="33">
        <f t="shared" si="26"/>
        <v>0</v>
      </c>
      <c r="I56" s="33">
        <f t="shared" si="26"/>
        <v>0</v>
      </c>
      <c r="J56" s="33">
        <f t="shared" si="21"/>
        <v>6955</v>
      </c>
      <c r="K56" s="54">
        <f t="shared" ref="K56:L56" si="27">K57</f>
        <v>0</v>
      </c>
      <c r="L56" s="54">
        <f t="shared" si="27"/>
        <v>4813</v>
      </c>
      <c r="M56" s="65" t="s">
        <v>13</v>
      </c>
      <c r="N56" s="65">
        <f t="shared" si="5"/>
        <v>0.44504467068356535</v>
      </c>
      <c r="T56" s="37"/>
    </row>
    <row r="57" spans="2:20" s="37" customFormat="1" ht="12.6" thickBot="1" x14ac:dyDescent="0.25">
      <c r="B57" s="40" t="s">
        <v>41</v>
      </c>
      <c r="C57" s="12">
        <v>0</v>
      </c>
      <c r="D57" s="12">
        <v>0</v>
      </c>
      <c r="E57" s="12">
        <v>0</v>
      </c>
      <c r="F57" s="35">
        <v>6955</v>
      </c>
      <c r="G57" s="36">
        <v>0</v>
      </c>
      <c r="H57" s="35">
        <v>0</v>
      </c>
      <c r="I57" s="35">
        <v>0</v>
      </c>
      <c r="J57" s="33">
        <f t="shared" si="21"/>
        <v>6955</v>
      </c>
      <c r="K57" s="55">
        <v>0</v>
      </c>
      <c r="L57" s="55">
        <v>4813</v>
      </c>
      <c r="M57" s="65" t="s">
        <v>13</v>
      </c>
      <c r="N57" s="65">
        <f t="shared" si="5"/>
        <v>0.44504467068356535</v>
      </c>
    </row>
    <row r="58" spans="2:20" s="11" customFormat="1" ht="13.8" thickBot="1" x14ac:dyDescent="0.25">
      <c r="B58" s="10" t="s">
        <v>42</v>
      </c>
      <c r="C58" s="33">
        <f t="shared" ref="C58:D58" si="28">C59</f>
        <v>0</v>
      </c>
      <c r="D58" s="33">
        <f t="shared" si="28"/>
        <v>0</v>
      </c>
      <c r="E58" s="33">
        <f>E59</f>
        <v>0</v>
      </c>
      <c r="F58" s="33">
        <f t="shared" ref="F58:I58" si="29">F59</f>
        <v>5299</v>
      </c>
      <c r="G58" s="33">
        <f t="shared" si="29"/>
        <v>0</v>
      </c>
      <c r="H58" s="33">
        <f t="shared" si="29"/>
        <v>1116</v>
      </c>
      <c r="I58" s="33">
        <f t="shared" si="29"/>
        <v>0</v>
      </c>
      <c r="J58" s="33">
        <f t="shared" si="21"/>
        <v>6415</v>
      </c>
      <c r="K58" s="54">
        <f t="shared" ref="K58:L58" si="30">K59</f>
        <v>0</v>
      </c>
      <c r="L58" s="54">
        <f t="shared" si="30"/>
        <v>3994</v>
      </c>
      <c r="M58" s="65" t="s">
        <v>13</v>
      </c>
      <c r="N58" s="65">
        <f t="shared" si="5"/>
        <v>0.60615923885828749</v>
      </c>
      <c r="T58" s="37"/>
    </row>
    <row r="59" spans="2:20" s="37" customFormat="1" ht="12.6" thickBot="1" x14ac:dyDescent="0.25">
      <c r="B59" s="40" t="s">
        <v>43</v>
      </c>
      <c r="C59" s="12">
        <v>0</v>
      </c>
      <c r="D59" s="12">
        <v>0</v>
      </c>
      <c r="E59" s="12">
        <v>0</v>
      </c>
      <c r="F59" s="35">
        <v>5299</v>
      </c>
      <c r="G59" s="36">
        <v>0</v>
      </c>
      <c r="H59" s="35">
        <v>1116</v>
      </c>
      <c r="I59" s="35">
        <v>0</v>
      </c>
      <c r="J59" s="33">
        <f t="shared" si="21"/>
        <v>6415</v>
      </c>
      <c r="K59" s="55">
        <v>0</v>
      </c>
      <c r="L59" s="55">
        <v>3994</v>
      </c>
      <c r="M59" s="65" t="s">
        <v>13</v>
      </c>
      <c r="N59" s="65">
        <f t="shared" si="5"/>
        <v>0.60615923885828749</v>
      </c>
      <c r="P59" s="11"/>
    </row>
    <row r="60" spans="2:20" ht="13.8" thickBot="1" x14ac:dyDescent="0.3">
      <c r="B60" s="59" t="s">
        <v>24</v>
      </c>
      <c r="C60" s="54">
        <f>+C61</f>
        <v>0</v>
      </c>
      <c r="D60" s="54">
        <f>+D61</f>
        <v>0</v>
      </c>
      <c r="E60" s="54">
        <f t="shared" ref="E60:I61" si="31">+E61</f>
        <v>0</v>
      </c>
      <c r="F60" s="54">
        <f t="shared" si="31"/>
        <v>0</v>
      </c>
      <c r="G60" s="54">
        <f t="shared" si="31"/>
        <v>0</v>
      </c>
      <c r="H60" s="54">
        <f t="shared" si="31"/>
        <v>0</v>
      </c>
      <c r="I60" s="54">
        <f t="shared" si="31"/>
        <v>0</v>
      </c>
      <c r="J60" s="54">
        <f t="shared" si="21"/>
        <v>0</v>
      </c>
      <c r="K60" s="54">
        <f t="shared" ref="K60:L60" si="32">+K61</f>
        <v>0</v>
      </c>
      <c r="L60" s="54">
        <f t="shared" si="32"/>
        <v>0</v>
      </c>
      <c r="M60" s="65" t="s">
        <v>13</v>
      </c>
      <c r="N60" s="65" t="s">
        <v>13</v>
      </c>
    </row>
    <row r="61" spans="2:20" ht="13.8" thickBot="1" x14ac:dyDescent="0.25">
      <c r="B61" s="10" t="s">
        <v>33</v>
      </c>
      <c r="C61" s="33">
        <f>+C62</f>
        <v>0</v>
      </c>
      <c r="D61" s="33">
        <f>+D62</f>
        <v>0</v>
      </c>
      <c r="E61" s="33">
        <f t="shared" si="31"/>
        <v>0</v>
      </c>
      <c r="F61" s="33">
        <f t="shared" si="31"/>
        <v>0</v>
      </c>
      <c r="G61" s="33">
        <f t="shared" si="31"/>
        <v>0</v>
      </c>
      <c r="H61" s="33">
        <f t="shared" si="31"/>
        <v>0</v>
      </c>
      <c r="I61" s="33">
        <f t="shared" si="31"/>
        <v>0</v>
      </c>
      <c r="J61" s="33">
        <f t="shared" si="21"/>
        <v>0</v>
      </c>
      <c r="K61" s="54">
        <f>+K62</f>
        <v>0</v>
      </c>
      <c r="L61" s="54">
        <f>+L62</f>
        <v>0</v>
      </c>
      <c r="M61" s="65" t="s">
        <v>13</v>
      </c>
      <c r="N61" s="65" t="s">
        <v>13</v>
      </c>
    </row>
    <row r="62" spans="2:20" s="11" customFormat="1" ht="12.6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5">
        <f t="shared" si="21"/>
        <v>0</v>
      </c>
      <c r="K62" s="58">
        <v>0</v>
      </c>
      <c r="L62" s="58">
        <v>0</v>
      </c>
      <c r="M62" s="63" t="s">
        <v>13</v>
      </c>
      <c r="N62" s="65" t="s">
        <v>13</v>
      </c>
      <c r="T62" s="37"/>
    </row>
    <row r="63" spans="2:20" x14ac:dyDescent="0.2">
      <c r="B63" s="1" t="s">
        <v>49</v>
      </c>
      <c r="C63" s="1"/>
      <c r="D63" s="1"/>
      <c r="E63" s="3"/>
      <c r="F63" s="16"/>
      <c r="G63" s="16"/>
      <c r="I63" s="49"/>
      <c r="J63" s="49"/>
    </row>
    <row r="64" spans="2:20" x14ac:dyDescent="0.2">
      <c r="B64" s="1" t="s">
        <v>48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7">
    <mergeCell ref="B10:N10"/>
    <mergeCell ref="B11:N11"/>
    <mergeCell ref="B12:N12"/>
    <mergeCell ref="B15:B17"/>
    <mergeCell ref="C15:E15"/>
    <mergeCell ref="F15:F17"/>
    <mergeCell ref="G15:G17"/>
    <mergeCell ref="H15:H17"/>
    <mergeCell ref="I15:I17"/>
    <mergeCell ref="J15:J17"/>
    <mergeCell ref="K15:K17"/>
    <mergeCell ref="L15:L17"/>
    <mergeCell ref="M15:M17"/>
    <mergeCell ref="N15:N17"/>
    <mergeCell ref="C16:C17"/>
    <mergeCell ref="D16:D17"/>
    <mergeCell ref="E16:E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8DA4-AF3C-4549-BD0F-41115B8DADE0}">
  <dimension ref="A10:R78"/>
  <sheetViews>
    <sheetView showGridLines="0" topLeftCell="A12" zoomScale="80" zoomScaleNormal="80" zoomScaleSheetLayoutView="100" workbookViewId="0">
      <selection activeCell="H45" sqref="H45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74"/>
      <c r="C10" s="74"/>
      <c r="D10" s="74"/>
      <c r="E10" s="74"/>
      <c r="F10" s="74"/>
      <c r="G10" s="74"/>
      <c r="H10" s="74"/>
      <c r="I10" s="74"/>
      <c r="J10" s="74"/>
    </row>
    <row r="11" spans="2:10" ht="12" customHeight="1" x14ac:dyDescent="0.25">
      <c r="B11" s="74"/>
      <c r="C11" s="74"/>
      <c r="D11" s="74"/>
      <c r="E11" s="74"/>
      <c r="F11" s="74"/>
      <c r="G11" s="74"/>
      <c r="H11" s="74"/>
      <c r="I11" s="74"/>
      <c r="J11" s="74"/>
    </row>
    <row r="12" spans="2:10" ht="12" customHeight="1" x14ac:dyDescent="0.25">
      <c r="B12" s="74"/>
      <c r="C12" s="74"/>
      <c r="D12" s="74"/>
      <c r="E12" s="74"/>
      <c r="F12" s="74"/>
      <c r="G12" s="74"/>
      <c r="H12" s="74"/>
      <c r="I12" s="74"/>
      <c r="J12" s="74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5" t="s">
        <v>0</v>
      </c>
      <c r="C15" s="78" t="s">
        <v>1</v>
      </c>
      <c r="D15" s="79"/>
      <c r="E15" s="80"/>
      <c r="F15" s="72" t="s">
        <v>2</v>
      </c>
      <c r="G15" s="72" t="s">
        <v>3</v>
      </c>
      <c r="H15" s="72" t="s">
        <v>4</v>
      </c>
      <c r="I15" s="72" t="s">
        <v>5</v>
      </c>
      <c r="J15" s="72" t="s">
        <v>56</v>
      </c>
    </row>
    <row r="16" spans="2:10" ht="18.75" customHeight="1" x14ac:dyDescent="0.2">
      <c r="B16" s="76"/>
      <c r="C16" s="72" t="s">
        <v>53</v>
      </c>
      <c r="D16" s="72" t="s">
        <v>54</v>
      </c>
      <c r="E16" s="72" t="s">
        <v>55</v>
      </c>
      <c r="F16" s="81"/>
      <c r="G16" s="81"/>
      <c r="H16" s="81"/>
      <c r="I16" s="81"/>
      <c r="J16" s="81"/>
    </row>
    <row r="17" spans="2:16" ht="27" customHeight="1" thickBot="1" x14ac:dyDescent="0.25">
      <c r="B17" s="77"/>
      <c r="C17" s="73"/>
      <c r="D17" s="73"/>
      <c r="E17" s="73"/>
      <c r="F17" s="73"/>
      <c r="G17" s="73"/>
      <c r="H17" s="73"/>
      <c r="I17" s="73"/>
      <c r="J17" s="73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+C22+C50</f>
        <v>1500995</v>
      </c>
      <c r="D19" s="22">
        <f t="shared" si="0"/>
        <v>858980</v>
      </c>
      <c r="E19" s="22">
        <f t="shared" si="0"/>
        <v>13718358.240210511</v>
      </c>
      <c r="F19" s="22">
        <f t="shared" si="0"/>
        <v>3681217.3545434745</v>
      </c>
      <c r="G19" s="22">
        <f t="shared" si="0"/>
        <v>12057362.78853659</v>
      </c>
      <c r="H19" s="22">
        <f t="shared" si="0"/>
        <v>1463171.338</v>
      </c>
      <c r="I19" s="22">
        <f t="shared" si="0"/>
        <v>410930.93269872956</v>
      </c>
      <c r="J19" s="22">
        <f>SUM(E19:I19)</f>
        <v>31331040.653989304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1500995</v>
      </c>
      <c r="D22" s="31">
        <f t="shared" si="1"/>
        <v>858980</v>
      </c>
      <c r="E22" s="31">
        <f t="shared" si="1"/>
        <v>13718358.240210511</v>
      </c>
      <c r="F22" s="31">
        <f t="shared" si="1"/>
        <v>3676288.1945434744</v>
      </c>
      <c r="G22" s="31">
        <f t="shared" si="1"/>
        <v>12056184.11853659</v>
      </c>
      <c r="H22" s="31">
        <f t="shared" si="1"/>
        <v>1463171.338</v>
      </c>
      <c r="I22" s="31">
        <f t="shared" si="1"/>
        <v>410930.93269872956</v>
      </c>
      <c r="J22" s="32">
        <f t="shared" si="1"/>
        <v>31324932.823989306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1498001</v>
      </c>
      <c r="D23" s="60">
        <f t="shared" si="2"/>
        <v>857481</v>
      </c>
      <c r="E23" s="60">
        <f t="shared" si="2"/>
        <v>13680462.240210511</v>
      </c>
      <c r="F23" s="60">
        <f t="shared" si="2"/>
        <v>3656626.1945434744</v>
      </c>
      <c r="G23" s="60">
        <f t="shared" si="2"/>
        <v>12056184.11853659</v>
      </c>
      <c r="H23" s="60">
        <f t="shared" si="2"/>
        <v>1463171.338</v>
      </c>
      <c r="I23" s="60">
        <f t="shared" si="2"/>
        <v>410930.93269872956</v>
      </c>
      <c r="J23" s="61">
        <f t="shared" ref="J23:J46" si="3">SUM(E23:I23)</f>
        <v>31267374.823989306</v>
      </c>
      <c r="M23" s="16"/>
    </row>
    <row r="24" spans="2:16" ht="13.2" x14ac:dyDescent="0.2">
      <c r="B24" s="10" t="s">
        <v>10</v>
      </c>
      <c r="C24" s="33">
        <f t="shared" ref="C24:I24" si="4">C25</f>
        <v>186636</v>
      </c>
      <c r="D24" s="33">
        <f t="shared" si="4"/>
        <v>99580</v>
      </c>
      <c r="E24" s="33">
        <f t="shared" si="4"/>
        <v>320335.44199999998</v>
      </c>
      <c r="F24" s="33">
        <f t="shared" si="4"/>
        <v>86185.948999999993</v>
      </c>
      <c r="G24" s="33">
        <f t="shared" si="4"/>
        <v>648203.38000000012</v>
      </c>
      <c r="H24" s="33">
        <f t="shared" si="4"/>
        <v>0</v>
      </c>
      <c r="I24" s="33">
        <f t="shared" si="4"/>
        <v>0</v>
      </c>
      <c r="J24" s="33">
        <f t="shared" si="3"/>
        <v>1054724.7710000002</v>
      </c>
      <c r="M24" s="16"/>
    </row>
    <row r="25" spans="2:16" s="11" customFormat="1" x14ac:dyDescent="0.2">
      <c r="B25" s="34" t="s">
        <v>11</v>
      </c>
      <c r="C25" s="12">
        <v>186636</v>
      </c>
      <c r="D25" s="12">
        <v>99580</v>
      </c>
      <c r="E25" s="12">
        <v>320335.44199999998</v>
      </c>
      <c r="F25" s="35">
        <v>86185.948999999993</v>
      </c>
      <c r="G25" s="36">
        <v>648203.38000000012</v>
      </c>
      <c r="H25" s="35">
        <v>0</v>
      </c>
      <c r="I25" s="35">
        <v>0</v>
      </c>
      <c r="J25" s="35">
        <f t="shared" si="3"/>
        <v>1054724.7710000002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1426</v>
      </c>
      <c r="D26" s="33">
        <f t="shared" si="5"/>
        <v>713</v>
      </c>
      <c r="E26" s="33">
        <f>E27</f>
        <v>344.71</v>
      </c>
      <c r="F26" s="33">
        <f>F27</f>
        <v>41085.436999999998</v>
      </c>
      <c r="G26" s="33">
        <f>G27</f>
        <v>2136957.1</v>
      </c>
      <c r="H26" s="33">
        <f>H27</f>
        <v>0</v>
      </c>
      <c r="I26" s="33">
        <f>I27</f>
        <v>0</v>
      </c>
      <c r="J26" s="33">
        <f t="shared" si="3"/>
        <v>2178387.247</v>
      </c>
      <c r="P26" s="37"/>
    </row>
    <row r="27" spans="2:16" s="37" customFormat="1" x14ac:dyDescent="0.2">
      <c r="B27" s="38" t="s">
        <v>36</v>
      </c>
      <c r="C27" s="12">
        <v>1426</v>
      </c>
      <c r="D27" s="12">
        <v>713</v>
      </c>
      <c r="E27" s="36">
        <v>344.71</v>
      </c>
      <c r="F27" s="35">
        <v>41085.436999999998</v>
      </c>
      <c r="G27" s="36">
        <v>2136957.1</v>
      </c>
      <c r="H27" s="35">
        <v>0</v>
      </c>
      <c r="I27" s="35">
        <v>0</v>
      </c>
      <c r="J27" s="35">
        <f t="shared" si="3"/>
        <v>2178387.247</v>
      </c>
    </row>
    <row r="28" spans="2:16" s="37" customFormat="1" ht="13.2" x14ac:dyDescent="0.2">
      <c r="B28" s="10" t="s">
        <v>45</v>
      </c>
      <c r="C28" s="33">
        <f t="shared" ref="C28:I28" si="6">C29</f>
        <v>39858</v>
      </c>
      <c r="D28" s="33">
        <f t="shared" si="6"/>
        <v>21721</v>
      </c>
      <c r="E28" s="33">
        <f t="shared" si="6"/>
        <v>287529.69742999994</v>
      </c>
      <c r="F28" s="33">
        <f t="shared" si="6"/>
        <v>259949.07599999997</v>
      </c>
      <c r="G28" s="33">
        <f t="shared" si="6"/>
        <v>616636.99000000011</v>
      </c>
      <c r="H28" s="33">
        <f t="shared" si="6"/>
        <v>0</v>
      </c>
      <c r="I28" s="33">
        <f t="shared" si="6"/>
        <v>23673.85</v>
      </c>
      <c r="J28" s="33">
        <f t="shared" ref="J28:J29" si="7">SUM(E28:I28)</f>
        <v>1187789.6134300001</v>
      </c>
    </row>
    <row r="29" spans="2:16" s="37" customFormat="1" x14ac:dyDescent="0.2">
      <c r="B29" s="40" t="s">
        <v>47</v>
      </c>
      <c r="C29" s="12">
        <v>39858</v>
      </c>
      <c r="D29" s="12">
        <v>21721</v>
      </c>
      <c r="E29" s="12">
        <v>287529.69742999994</v>
      </c>
      <c r="F29" s="35">
        <v>259949.07599999997</v>
      </c>
      <c r="G29" s="36">
        <v>616636.99000000011</v>
      </c>
      <c r="H29" s="35">
        <v>0</v>
      </c>
      <c r="I29" s="35">
        <v>23673.85</v>
      </c>
      <c r="J29" s="35">
        <f t="shared" si="7"/>
        <v>1187789.6134300001</v>
      </c>
    </row>
    <row r="30" spans="2:16" ht="13.2" x14ac:dyDescent="0.2">
      <c r="B30" s="10" t="s">
        <v>14</v>
      </c>
      <c r="C30" s="39">
        <f t="shared" ref="C30:I30" si="8">SUM(C31:C33)</f>
        <v>1219451</v>
      </c>
      <c r="D30" s="39">
        <f t="shared" si="8"/>
        <v>709128</v>
      </c>
      <c r="E30" s="39">
        <f t="shared" si="8"/>
        <v>12908349.199780511</v>
      </c>
      <c r="F30" s="39">
        <f t="shared" si="8"/>
        <v>2493191.5849657301</v>
      </c>
      <c r="G30" s="39">
        <f t="shared" si="8"/>
        <v>5223495.4700000007</v>
      </c>
      <c r="H30" s="39">
        <f t="shared" si="8"/>
        <v>1307375.7860000001</v>
      </c>
      <c r="I30" s="39">
        <f t="shared" si="8"/>
        <v>357667.89476072957</v>
      </c>
      <c r="J30" s="33">
        <f t="shared" si="3"/>
        <v>22290079.93550697</v>
      </c>
    </row>
    <row r="31" spans="2:16" s="11" customFormat="1" x14ac:dyDescent="0.2">
      <c r="B31" s="40" t="s">
        <v>15</v>
      </c>
      <c r="C31" s="12">
        <v>407290</v>
      </c>
      <c r="D31" s="12">
        <v>240100</v>
      </c>
      <c r="E31" s="12">
        <v>3943782.0221905094</v>
      </c>
      <c r="F31" s="35">
        <v>2493052.7639657301</v>
      </c>
      <c r="G31" s="36">
        <v>5223495.4700000007</v>
      </c>
      <c r="H31" s="35">
        <v>1307375.7860000001</v>
      </c>
      <c r="I31" s="35">
        <v>357667.89476072957</v>
      </c>
      <c r="J31" s="35">
        <f t="shared" si="3"/>
        <v>13325373.93691697</v>
      </c>
      <c r="P31" s="37"/>
    </row>
    <row r="32" spans="2:16" s="11" customFormat="1" x14ac:dyDescent="0.2">
      <c r="B32" s="40" t="s">
        <v>16</v>
      </c>
      <c r="C32" s="12">
        <v>812161</v>
      </c>
      <c r="D32" s="12">
        <v>469028</v>
      </c>
      <c r="E32" s="12">
        <v>8964567.1775900014</v>
      </c>
      <c r="F32" s="35">
        <v>138.821</v>
      </c>
      <c r="G32" s="35">
        <v>0</v>
      </c>
      <c r="H32" s="35">
        <v>0</v>
      </c>
      <c r="I32" s="35">
        <v>0</v>
      </c>
      <c r="J32" s="35">
        <f t="shared" si="3"/>
        <v>8964705.9985900018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0</v>
      </c>
      <c r="H33" s="35">
        <v>0</v>
      </c>
      <c r="I33" s="35">
        <v>0</v>
      </c>
      <c r="J33" s="35">
        <f t="shared" si="3"/>
        <v>0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44561</v>
      </c>
      <c r="D34" s="33">
        <f t="shared" si="9"/>
        <v>22356</v>
      </c>
      <c r="E34" s="33">
        <f>E35</f>
        <v>107217.454</v>
      </c>
      <c r="F34" s="33">
        <f>F35</f>
        <v>264776.93757774442</v>
      </c>
      <c r="G34" s="33">
        <f>G35</f>
        <v>1511550.93</v>
      </c>
      <c r="H34" s="33">
        <f>H35</f>
        <v>0</v>
      </c>
      <c r="I34" s="33">
        <f>I35</f>
        <v>29589.187937999999</v>
      </c>
      <c r="J34" s="33">
        <f t="shared" si="3"/>
        <v>1913134.5095157444</v>
      </c>
      <c r="P34" s="37"/>
    </row>
    <row r="35" spans="1:18" s="11" customFormat="1" x14ac:dyDescent="0.2">
      <c r="A35" s="37"/>
      <c r="B35" s="40" t="s">
        <v>19</v>
      </c>
      <c r="C35" s="12">
        <v>44561</v>
      </c>
      <c r="D35" s="12">
        <v>22356</v>
      </c>
      <c r="E35" s="12">
        <v>107217.454</v>
      </c>
      <c r="F35" s="35">
        <v>264776.93757774442</v>
      </c>
      <c r="G35" s="36">
        <v>1511550.93</v>
      </c>
      <c r="H35" s="35">
        <v>0</v>
      </c>
      <c r="I35" s="35">
        <v>29589.187937999999</v>
      </c>
      <c r="J35" s="35">
        <f t="shared" si="3"/>
        <v>1913134.5095157444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4224</v>
      </c>
      <c r="D36" s="33">
        <f t="shared" si="10"/>
        <v>2776</v>
      </c>
      <c r="E36" s="33">
        <f t="shared" si="10"/>
        <v>51853.736999999994</v>
      </c>
      <c r="F36" s="33">
        <f t="shared" si="10"/>
        <v>493601.21</v>
      </c>
      <c r="G36" s="33">
        <f t="shared" si="10"/>
        <v>1685651.2485365886</v>
      </c>
      <c r="H36" s="33">
        <f t="shared" si="10"/>
        <v>155795.55199999997</v>
      </c>
      <c r="I36" s="33">
        <f t="shared" si="10"/>
        <v>0</v>
      </c>
      <c r="J36" s="33">
        <f t="shared" si="3"/>
        <v>2386901.7475365889</v>
      </c>
      <c r="P36" s="37"/>
    </row>
    <row r="37" spans="1:18" s="11" customFormat="1" x14ac:dyDescent="0.2">
      <c r="B37" s="38" t="s">
        <v>21</v>
      </c>
      <c r="C37" s="12">
        <v>4224</v>
      </c>
      <c r="D37" s="12">
        <v>2776</v>
      </c>
      <c r="E37" s="12">
        <v>51853.736999999994</v>
      </c>
      <c r="F37" s="35">
        <v>493601.21</v>
      </c>
      <c r="G37" s="36">
        <v>1685651.2485365886</v>
      </c>
      <c r="H37" s="35">
        <v>155795.55199999997</v>
      </c>
      <c r="I37" s="35">
        <v>0</v>
      </c>
      <c r="J37" s="35">
        <f t="shared" si="3"/>
        <v>2386901.7475365889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1845</v>
      </c>
      <c r="D38" s="33">
        <f t="shared" si="11"/>
        <v>1207</v>
      </c>
      <c r="E38" s="33">
        <f>E39</f>
        <v>4832</v>
      </c>
      <c r="F38" s="33">
        <f>F39</f>
        <v>17836</v>
      </c>
      <c r="G38" s="33">
        <f>G39</f>
        <v>233689</v>
      </c>
      <c r="H38" s="33">
        <f>H39</f>
        <v>0</v>
      </c>
      <c r="I38" s="33">
        <f>I39</f>
        <v>0</v>
      </c>
      <c r="J38" s="33">
        <f t="shared" si="3"/>
        <v>256357</v>
      </c>
      <c r="P38" s="37"/>
    </row>
    <row r="39" spans="1:18" s="11" customFormat="1" x14ac:dyDescent="0.2">
      <c r="B39" s="40" t="s">
        <v>23</v>
      </c>
      <c r="C39" s="12">
        <v>1845</v>
      </c>
      <c r="D39" s="12">
        <v>1207</v>
      </c>
      <c r="E39" s="12">
        <v>4832</v>
      </c>
      <c r="F39" s="35">
        <v>17836</v>
      </c>
      <c r="G39" s="36">
        <v>233689</v>
      </c>
      <c r="H39" s="35">
        <v>0</v>
      </c>
      <c r="I39" s="35">
        <v>0</v>
      </c>
      <c r="J39" s="35">
        <f t="shared" si="3"/>
        <v>256357</v>
      </c>
      <c r="P39" s="37"/>
    </row>
    <row r="40" spans="1:18" ht="13.2" x14ac:dyDescent="0.25">
      <c r="B40" s="59" t="s">
        <v>24</v>
      </c>
      <c r="C40" s="60">
        <f>C41+C44+C47</f>
        <v>2994</v>
      </c>
      <c r="D40" s="60">
        <f>D41+D44+D47</f>
        <v>1499</v>
      </c>
      <c r="E40" s="60">
        <f>E41+E44+E47</f>
        <v>37896</v>
      </c>
      <c r="F40" s="60">
        <f>F41+F44+F47</f>
        <v>19662</v>
      </c>
      <c r="G40" s="60">
        <f t="shared" ref="G40:I40" si="12">G41+G44+G47</f>
        <v>0</v>
      </c>
      <c r="H40" s="60">
        <f t="shared" si="12"/>
        <v>0</v>
      </c>
      <c r="I40" s="60">
        <f t="shared" si="12"/>
        <v>0</v>
      </c>
      <c r="J40" s="60">
        <f>SUM(E40:I40)</f>
        <v>57558</v>
      </c>
      <c r="Q40" s="11"/>
      <c r="R40" s="11"/>
    </row>
    <row r="41" spans="1:18" ht="13.2" x14ac:dyDescent="0.2">
      <c r="B41" s="10" t="s">
        <v>25</v>
      </c>
      <c r="C41" s="33">
        <f>C42+C43</f>
        <v>2994</v>
      </c>
      <c r="D41" s="33">
        <f>D42+D43</f>
        <v>1499</v>
      </c>
      <c r="E41" s="33">
        <f>E42+E43</f>
        <v>37896</v>
      </c>
      <c r="F41" s="33">
        <f t="shared" ref="F41" si="13">F42+F43</f>
        <v>19662</v>
      </c>
      <c r="G41" s="33">
        <f t="shared" ref="G41" si="14">G42+G43</f>
        <v>0</v>
      </c>
      <c r="H41" s="33">
        <f t="shared" ref="H41" si="15">H42+H43</f>
        <v>0</v>
      </c>
      <c r="I41" s="33">
        <f t="shared" ref="I41" si="16">I42+I43</f>
        <v>0</v>
      </c>
      <c r="J41" s="33">
        <f t="shared" si="3"/>
        <v>57558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>
        <v>19662</v>
      </c>
      <c r="G42" s="36">
        <v>0</v>
      </c>
      <c r="H42" s="35">
        <v>0</v>
      </c>
      <c r="I42" s="35">
        <v>0</v>
      </c>
      <c r="J42" s="35">
        <f t="shared" si="3"/>
        <v>19662</v>
      </c>
      <c r="P42" s="37"/>
    </row>
    <row r="43" spans="1:18" s="11" customFormat="1" x14ac:dyDescent="0.2">
      <c r="B43" s="40" t="s">
        <v>51</v>
      </c>
      <c r="C43" s="12">
        <v>2994</v>
      </c>
      <c r="D43" s="12">
        <v>1499</v>
      </c>
      <c r="E43" s="12">
        <v>37896</v>
      </c>
      <c r="F43" s="36">
        <v>0</v>
      </c>
      <c r="G43" s="36">
        <v>0</v>
      </c>
      <c r="H43" s="36">
        <v>0</v>
      </c>
      <c r="I43" s="36">
        <v>0</v>
      </c>
      <c r="J43" s="35">
        <f t="shared" si="3"/>
        <v>37896</v>
      </c>
      <c r="P43" s="37"/>
    </row>
    <row r="44" spans="1:18" s="11" customFormat="1" ht="13.2" x14ac:dyDescent="0.2">
      <c r="B44" s="10" t="s">
        <v>27</v>
      </c>
      <c r="C44" s="39">
        <f t="shared" ref="C44:I44" si="17">SUM(C45:C46)</f>
        <v>0</v>
      </c>
      <c r="D44" s="39">
        <f t="shared" si="17"/>
        <v>0</v>
      </c>
      <c r="E44" s="39">
        <f t="shared" si="17"/>
        <v>0</v>
      </c>
      <c r="F44" s="39">
        <f t="shared" si="17"/>
        <v>0</v>
      </c>
      <c r="G44" s="39">
        <f t="shared" si="17"/>
        <v>0</v>
      </c>
      <c r="H44" s="39">
        <f t="shared" si="17"/>
        <v>0</v>
      </c>
      <c r="I44" s="39">
        <f t="shared" si="17"/>
        <v>0</v>
      </c>
      <c r="J44" s="33">
        <f t="shared" si="3"/>
        <v>0</v>
      </c>
      <c r="P44" s="37"/>
    </row>
    <row r="45" spans="1:18" s="11" customFormat="1" x14ac:dyDescent="0.2">
      <c r="B45" s="40" t="s">
        <v>28</v>
      </c>
      <c r="C45" s="12">
        <v>0</v>
      </c>
      <c r="D45" s="12">
        <v>0</v>
      </c>
      <c r="E45" s="12">
        <v>0</v>
      </c>
      <c r="F45" s="35">
        <v>0</v>
      </c>
      <c r="G45" s="36">
        <v>0</v>
      </c>
      <c r="H45" s="35">
        <v>0</v>
      </c>
      <c r="I45" s="35">
        <v>0</v>
      </c>
      <c r="J45" s="35">
        <f t="shared" si="3"/>
        <v>0</v>
      </c>
      <c r="P45" s="37"/>
    </row>
    <row r="46" spans="1:18" s="11" customFormat="1" x14ac:dyDescent="0.2">
      <c r="B46" s="40" t="s">
        <v>29</v>
      </c>
      <c r="C46" s="12">
        <v>0</v>
      </c>
      <c r="D46" s="12">
        <v>0</v>
      </c>
      <c r="E46" s="12">
        <v>0</v>
      </c>
      <c r="F46" s="35">
        <v>0</v>
      </c>
      <c r="G46" s="36">
        <v>0</v>
      </c>
      <c r="H46" s="35">
        <v>0</v>
      </c>
      <c r="I46" s="35">
        <v>0</v>
      </c>
      <c r="J46" s="35">
        <f t="shared" si="3"/>
        <v>0</v>
      </c>
      <c r="P46" s="37"/>
    </row>
    <row r="47" spans="1:18" s="11" customFormat="1" ht="13.2" x14ac:dyDescent="0.2">
      <c r="B47" s="10" t="s">
        <v>30</v>
      </c>
      <c r="C47" s="33">
        <f t="shared" ref="C47:D47" si="18">C48</f>
        <v>0</v>
      </c>
      <c r="D47" s="33">
        <f t="shared" si="18"/>
        <v>0</v>
      </c>
      <c r="E47" s="33">
        <f>E48</f>
        <v>0</v>
      </c>
      <c r="F47" s="33">
        <f>F48</f>
        <v>0</v>
      </c>
      <c r="G47" s="33">
        <f>G48</f>
        <v>0</v>
      </c>
      <c r="H47" s="33">
        <f>H48</f>
        <v>0</v>
      </c>
      <c r="I47" s="33">
        <f>I48</f>
        <v>0</v>
      </c>
      <c r="J47" s="33">
        <f>SUM(E47:I47)</f>
        <v>0</v>
      </c>
      <c r="P47" s="37"/>
    </row>
    <row r="48" spans="1:18" s="11" customFormat="1" ht="12" thickBot="1" x14ac:dyDescent="0.25">
      <c r="B48" s="42" t="s">
        <v>37</v>
      </c>
      <c r="C48" s="12">
        <v>0</v>
      </c>
      <c r="D48" s="12">
        <v>0</v>
      </c>
      <c r="E48" s="12">
        <v>0</v>
      </c>
      <c r="F48" s="43">
        <v>0</v>
      </c>
      <c r="G48" s="44">
        <v>0</v>
      </c>
      <c r="H48" s="36">
        <v>0</v>
      </c>
      <c r="I48" s="43">
        <v>0</v>
      </c>
      <c r="J48" s="43">
        <f>SUM(E48:I48)</f>
        <v>0</v>
      </c>
      <c r="P48" s="37"/>
    </row>
    <row r="49" spans="2:16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62"/>
      <c r="M49" s="16"/>
      <c r="O49" s="11"/>
    </row>
    <row r="50" spans="2:16" ht="13.2" x14ac:dyDescent="0.2">
      <c r="B50" s="30" t="s">
        <v>8</v>
      </c>
      <c r="C50" s="32">
        <f t="shared" ref="C50:I50" si="19">C51+C60</f>
        <v>0</v>
      </c>
      <c r="D50" s="32">
        <f t="shared" si="19"/>
        <v>0</v>
      </c>
      <c r="E50" s="32">
        <f t="shared" si="19"/>
        <v>0</v>
      </c>
      <c r="F50" s="32">
        <f t="shared" si="19"/>
        <v>4929.16</v>
      </c>
      <c r="G50" s="32">
        <f t="shared" si="19"/>
        <v>1178.67</v>
      </c>
      <c r="H50" s="32">
        <f t="shared" si="19"/>
        <v>0</v>
      </c>
      <c r="I50" s="32">
        <f t="shared" si="19"/>
        <v>0</v>
      </c>
      <c r="J50" s="32">
        <f>SUM(E50:I50)</f>
        <v>6107.83</v>
      </c>
    </row>
    <row r="51" spans="2:16" ht="13.2" x14ac:dyDescent="0.25">
      <c r="B51" s="59" t="s">
        <v>9</v>
      </c>
      <c r="C51" s="57">
        <f>C52+C54+C56+C58</f>
        <v>0</v>
      </c>
      <c r="D51" s="57">
        <f t="shared" ref="D51:J51" si="20">D52+D54+D56+D58</f>
        <v>0</v>
      </c>
      <c r="E51" s="57">
        <f t="shared" si="20"/>
        <v>0</v>
      </c>
      <c r="F51" s="57">
        <f t="shared" si="20"/>
        <v>4929.16</v>
      </c>
      <c r="G51" s="57">
        <f t="shared" si="20"/>
        <v>1178.67</v>
      </c>
      <c r="H51" s="57">
        <f t="shared" si="20"/>
        <v>0</v>
      </c>
      <c r="I51" s="57">
        <f t="shared" si="20"/>
        <v>0</v>
      </c>
      <c r="J51" s="57">
        <f t="shared" si="20"/>
        <v>6107.83</v>
      </c>
    </row>
    <row r="52" spans="2:16" ht="13.2" hidden="1" x14ac:dyDescent="0.2">
      <c r="B52" s="10" t="s">
        <v>38</v>
      </c>
      <c r="C52" s="39">
        <f>+C53</f>
        <v>0</v>
      </c>
      <c r="D52" s="39">
        <f t="shared" ref="D52:I52" si="21">+D53</f>
        <v>0</v>
      </c>
      <c r="E52" s="39">
        <f t="shared" si="21"/>
        <v>0</v>
      </c>
      <c r="F52" s="39">
        <f t="shared" si="21"/>
        <v>0</v>
      </c>
      <c r="G52" s="39">
        <f t="shared" si="21"/>
        <v>0</v>
      </c>
      <c r="H52" s="39">
        <f t="shared" si="21"/>
        <v>0</v>
      </c>
      <c r="I52" s="39">
        <f t="shared" si="21"/>
        <v>0</v>
      </c>
      <c r="J52" s="48">
        <f>SUM(E52:I52)</f>
        <v>0</v>
      </c>
    </row>
    <row r="53" spans="2:16" ht="12" hidden="1" x14ac:dyDescent="0.2">
      <c r="B53" s="40" t="s">
        <v>39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48">
        <f t="shared" ref="J53:J55" si="22">SUM(E53:I53)</f>
        <v>0</v>
      </c>
    </row>
    <row r="54" spans="2:16" s="11" customFormat="1" ht="13.2" x14ac:dyDescent="0.2">
      <c r="B54" s="10" t="s">
        <v>32</v>
      </c>
      <c r="C54" s="33">
        <f t="shared" ref="C54:D54" si="23">C55</f>
        <v>0</v>
      </c>
      <c r="D54" s="33">
        <f t="shared" si="23"/>
        <v>0</v>
      </c>
      <c r="E54" s="33">
        <f>E55</f>
        <v>0</v>
      </c>
      <c r="F54" s="33">
        <f t="shared" ref="F54:I54" si="24">F55</f>
        <v>4929.16</v>
      </c>
      <c r="G54" s="33">
        <f t="shared" si="24"/>
        <v>1178.67</v>
      </c>
      <c r="H54" s="33">
        <f t="shared" si="24"/>
        <v>0</v>
      </c>
      <c r="I54" s="33">
        <f t="shared" si="24"/>
        <v>0</v>
      </c>
      <c r="J54" s="48">
        <f t="shared" si="22"/>
        <v>6107.83</v>
      </c>
      <c r="P54" s="37"/>
    </row>
    <row r="55" spans="2:16" s="37" customFormat="1" x14ac:dyDescent="0.2">
      <c r="B55" s="38" t="s">
        <v>46</v>
      </c>
      <c r="C55" s="12">
        <v>0</v>
      </c>
      <c r="D55" s="12">
        <v>0</v>
      </c>
      <c r="E55" s="12">
        <v>0</v>
      </c>
      <c r="F55" s="35">
        <v>4929.16</v>
      </c>
      <c r="G55" s="36">
        <v>1178.67</v>
      </c>
      <c r="H55" s="35">
        <v>0</v>
      </c>
      <c r="I55" s="35">
        <v>0</v>
      </c>
      <c r="J55" s="66">
        <f t="shared" si="22"/>
        <v>6107.83</v>
      </c>
    </row>
    <row r="56" spans="2:16" s="37" customFormat="1" ht="13.2" hidden="1" x14ac:dyDescent="0.2">
      <c r="B56" s="10" t="s">
        <v>40</v>
      </c>
      <c r="C56" s="33">
        <f>+C57</f>
        <v>0</v>
      </c>
      <c r="D56" s="33">
        <f t="shared" ref="D56:I56" si="25">+D57</f>
        <v>0</v>
      </c>
      <c r="E56" s="33">
        <f t="shared" si="25"/>
        <v>0</v>
      </c>
      <c r="F56" s="33">
        <f t="shared" si="25"/>
        <v>0</v>
      </c>
      <c r="G56" s="33">
        <f t="shared" si="25"/>
        <v>0</v>
      </c>
      <c r="H56" s="33">
        <f t="shared" si="25"/>
        <v>0</v>
      </c>
      <c r="I56" s="33">
        <f t="shared" si="25"/>
        <v>0</v>
      </c>
      <c r="J56" s="48">
        <f>SUM(E56:I56)</f>
        <v>0</v>
      </c>
    </row>
    <row r="57" spans="2:16" s="37" customFormat="1" ht="12" hidden="1" x14ac:dyDescent="0.2">
      <c r="B57" s="40" t="s">
        <v>41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48">
        <f>SUM(E57:I57)</f>
        <v>0</v>
      </c>
    </row>
    <row r="58" spans="2:16" s="37" customFormat="1" ht="13.2" hidden="1" x14ac:dyDescent="0.2">
      <c r="B58" s="10" t="s">
        <v>42</v>
      </c>
      <c r="C58" s="33">
        <f t="shared" ref="C58:I58" si="26">C59</f>
        <v>0</v>
      </c>
      <c r="D58" s="33">
        <f t="shared" si="26"/>
        <v>0</v>
      </c>
      <c r="E58" s="33">
        <f t="shared" si="26"/>
        <v>0</v>
      </c>
      <c r="F58" s="33">
        <f t="shared" si="26"/>
        <v>0</v>
      </c>
      <c r="G58" s="33">
        <f t="shared" si="26"/>
        <v>0</v>
      </c>
      <c r="H58" s="33">
        <f t="shared" si="26"/>
        <v>0</v>
      </c>
      <c r="I58" s="33">
        <f t="shared" si="26"/>
        <v>0</v>
      </c>
      <c r="J58" s="48">
        <f>SUM(E58:I58)</f>
        <v>0</v>
      </c>
    </row>
    <row r="59" spans="2:16" s="37" customFormat="1" ht="12" hidden="1" x14ac:dyDescent="0.2">
      <c r="B59" s="40" t="s">
        <v>43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48">
        <f>SUM(E59:I59)</f>
        <v>0</v>
      </c>
    </row>
    <row r="60" spans="2:16" ht="13.2" x14ac:dyDescent="0.25">
      <c r="B60" s="59" t="s">
        <v>24</v>
      </c>
      <c r="C60" s="54">
        <f>+C61</f>
        <v>0</v>
      </c>
      <c r="D60" s="54">
        <f>+D61</f>
        <v>0</v>
      </c>
      <c r="E60" s="54">
        <f t="shared" ref="E60:I61" si="27">+E61</f>
        <v>0</v>
      </c>
      <c r="F60" s="54">
        <f t="shared" si="27"/>
        <v>0</v>
      </c>
      <c r="G60" s="54">
        <f t="shared" si="27"/>
        <v>0</v>
      </c>
      <c r="H60" s="54">
        <f t="shared" si="27"/>
        <v>0</v>
      </c>
      <c r="I60" s="54">
        <f t="shared" si="27"/>
        <v>0</v>
      </c>
      <c r="J60" s="54">
        <f>SUM(E60:I60)</f>
        <v>0</v>
      </c>
    </row>
    <row r="61" spans="2:16" ht="13.2" x14ac:dyDescent="0.2">
      <c r="B61" s="10" t="s">
        <v>33</v>
      </c>
      <c r="C61" s="33">
        <f>+C62</f>
        <v>0</v>
      </c>
      <c r="D61" s="33">
        <f>+D62</f>
        <v>0</v>
      </c>
      <c r="E61" s="33">
        <f t="shared" si="27"/>
        <v>0</v>
      </c>
      <c r="F61" s="33">
        <f t="shared" si="27"/>
        <v>0</v>
      </c>
      <c r="G61" s="33">
        <f t="shared" si="27"/>
        <v>0</v>
      </c>
      <c r="H61" s="33">
        <f t="shared" si="27"/>
        <v>0</v>
      </c>
      <c r="I61" s="33">
        <f t="shared" si="27"/>
        <v>0</v>
      </c>
      <c r="J61" s="33">
        <f t="shared" ref="J61:J62" si="28">SUM(E61:I61)</f>
        <v>0</v>
      </c>
    </row>
    <row r="62" spans="2:16" s="11" customFormat="1" ht="12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3">
        <f t="shared" si="28"/>
        <v>0</v>
      </c>
      <c r="P62" s="37"/>
    </row>
    <row r="63" spans="2:16" x14ac:dyDescent="0.2">
      <c r="B63" s="1" t="s">
        <v>49</v>
      </c>
      <c r="C63" s="1"/>
      <c r="D63" s="1"/>
      <c r="E63" s="3"/>
      <c r="F63" s="16"/>
      <c r="G63" s="16"/>
      <c r="I63" s="49"/>
      <c r="J63" s="49"/>
    </row>
    <row r="64" spans="2:16" x14ac:dyDescent="0.2">
      <c r="B64" s="1" t="s">
        <v>48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6D96-E337-4B6D-856E-D69CAEA2033B}">
  <dimension ref="A10:R78"/>
  <sheetViews>
    <sheetView showGridLines="0" topLeftCell="A7" zoomScale="80" zoomScaleNormal="80" zoomScaleSheetLayoutView="100" workbookViewId="0">
      <selection activeCell="H44" sqref="H44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74"/>
      <c r="C10" s="74"/>
      <c r="D10" s="74"/>
      <c r="E10" s="74"/>
      <c r="F10" s="74"/>
      <c r="G10" s="74"/>
      <c r="H10" s="74"/>
      <c r="I10" s="74"/>
      <c r="J10" s="74"/>
    </row>
    <row r="11" spans="2:10" ht="12" customHeight="1" x14ac:dyDescent="0.25">
      <c r="B11" s="74"/>
      <c r="C11" s="74"/>
      <c r="D11" s="74"/>
      <c r="E11" s="74"/>
      <c r="F11" s="74"/>
      <c r="G11" s="74"/>
      <c r="H11" s="74"/>
      <c r="I11" s="74"/>
      <c r="J11" s="74"/>
    </row>
    <row r="12" spans="2:10" ht="12" customHeight="1" x14ac:dyDescent="0.25">
      <c r="B12" s="74"/>
      <c r="C12" s="74"/>
      <c r="D12" s="74"/>
      <c r="E12" s="74"/>
      <c r="F12" s="74"/>
      <c r="G12" s="74"/>
      <c r="H12" s="74"/>
      <c r="I12" s="74"/>
      <c r="J12" s="74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5" t="s">
        <v>0</v>
      </c>
      <c r="C15" s="78" t="s">
        <v>1</v>
      </c>
      <c r="D15" s="79"/>
      <c r="E15" s="80"/>
      <c r="F15" s="72" t="s">
        <v>2</v>
      </c>
      <c r="G15" s="72" t="s">
        <v>3</v>
      </c>
      <c r="H15" s="72" t="s">
        <v>4</v>
      </c>
      <c r="I15" s="72" t="s">
        <v>5</v>
      </c>
      <c r="J15" s="72" t="s">
        <v>56</v>
      </c>
    </row>
    <row r="16" spans="2:10" ht="18.75" customHeight="1" x14ac:dyDescent="0.2">
      <c r="B16" s="76"/>
      <c r="C16" s="72" t="s">
        <v>53</v>
      </c>
      <c r="D16" s="72" t="s">
        <v>54</v>
      </c>
      <c r="E16" s="72" t="s">
        <v>55</v>
      </c>
      <c r="F16" s="81"/>
      <c r="G16" s="81"/>
      <c r="H16" s="81"/>
      <c r="I16" s="81"/>
      <c r="J16" s="81"/>
    </row>
    <row r="17" spans="2:16" ht="27" customHeight="1" thickBot="1" x14ac:dyDescent="0.25">
      <c r="B17" s="77"/>
      <c r="C17" s="73"/>
      <c r="D17" s="73"/>
      <c r="E17" s="73"/>
      <c r="F17" s="73"/>
      <c r="G17" s="73"/>
      <c r="H17" s="73"/>
      <c r="I17" s="73"/>
      <c r="J17" s="73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+C22+C50</f>
        <v>1489673</v>
      </c>
      <c r="D19" s="22">
        <f t="shared" si="0"/>
        <v>854137</v>
      </c>
      <c r="E19" s="22">
        <f t="shared" si="0"/>
        <v>14028107.660222838</v>
      </c>
      <c r="F19" s="22">
        <f t="shared" si="0"/>
        <v>258905.86108902463</v>
      </c>
      <c r="G19" s="22">
        <f t="shared" si="0"/>
        <v>11969103.31102754</v>
      </c>
      <c r="H19" s="22">
        <f t="shared" si="0"/>
        <v>574444.28799999994</v>
      </c>
      <c r="I19" s="22">
        <f t="shared" si="0"/>
        <v>7874.8503000000001</v>
      </c>
      <c r="J19" s="22">
        <f>SUM(E19:I19)</f>
        <v>26838435.9706394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1489673</v>
      </c>
      <c r="D22" s="31">
        <f t="shared" si="1"/>
        <v>854137</v>
      </c>
      <c r="E22" s="31">
        <f t="shared" si="1"/>
        <v>14028107.660222838</v>
      </c>
      <c r="F22" s="31">
        <f t="shared" si="1"/>
        <v>200347.52108902464</v>
      </c>
      <c r="G22" s="31">
        <f t="shared" si="1"/>
        <v>11969103.31102754</v>
      </c>
      <c r="H22" s="31">
        <f t="shared" si="1"/>
        <v>574444.28799999994</v>
      </c>
      <c r="I22" s="31">
        <f t="shared" si="1"/>
        <v>7874.8503000000001</v>
      </c>
      <c r="J22" s="32">
        <f t="shared" si="1"/>
        <v>26779877.6306394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1486835</v>
      </c>
      <c r="D23" s="60">
        <f t="shared" si="2"/>
        <v>852716</v>
      </c>
      <c r="E23" s="60">
        <f t="shared" si="2"/>
        <v>14023862.660222838</v>
      </c>
      <c r="F23" s="60">
        <f t="shared" si="2"/>
        <v>199643.52108902464</v>
      </c>
      <c r="G23" s="60">
        <f t="shared" si="2"/>
        <v>11969103.31102754</v>
      </c>
      <c r="H23" s="60">
        <f t="shared" si="2"/>
        <v>574444.28799999994</v>
      </c>
      <c r="I23" s="60">
        <f t="shared" si="2"/>
        <v>7874.8503000000001</v>
      </c>
      <c r="J23" s="61">
        <f t="shared" ref="J23:J46" si="3">SUM(E23:I23)</f>
        <v>26774928.6306394</v>
      </c>
      <c r="M23" s="16"/>
    </row>
    <row r="24" spans="2:16" ht="13.2" x14ac:dyDescent="0.2">
      <c r="B24" s="10" t="s">
        <v>10</v>
      </c>
      <c r="C24" s="33">
        <f t="shared" ref="C24:I24" si="4">C25</f>
        <v>196779</v>
      </c>
      <c r="D24" s="33">
        <f t="shared" si="4"/>
        <v>105095</v>
      </c>
      <c r="E24" s="33">
        <f t="shared" si="4"/>
        <v>2192473.1779999998</v>
      </c>
      <c r="F24" s="33">
        <f t="shared" si="4"/>
        <v>19915.962</v>
      </c>
      <c r="G24" s="33">
        <f t="shared" si="4"/>
        <v>0</v>
      </c>
      <c r="H24" s="33">
        <f t="shared" si="4"/>
        <v>92720.794999999998</v>
      </c>
      <c r="I24" s="33">
        <f t="shared" si="4"/>
        <v>0</v>
      </c>
      <c r="J24" s="33">
        <f t="shared" si="3"/>
        <v>2305109.9349999996</v>
      </c>
      <c r="M24" s="16"/>
    </row>
    <row r="25" spans="2:16" s="11" customFormat="1" x14ac:dyDescent="0.2">
      <c r="B25" s="34" t="s">
        <v>11</v>
      </c>
      <c r="C25" s="12">
        <v>196779</v>
      </c>
      <c r="D25" s="12">
        <v>105095</v>
      </c>
      <c r="E25" s="12">
        <v>2192473.1779999998</v>
      </c>
      <c r="F25" s="35">
        <v>19915.962</v>
      </c>
      <c r="G25" s="36">
        <v>0</v>
      </c>
      <c r="H25" s="35">
        <v>92720.794999999998</v>
      </c>
      <c r="I25" s="35">
        <v>0</v>
      </c>
      <c r="J25" s="35">
        <f t="shared" si="3"/>
        <v>2305109.9349999996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1312</v>
      </c>
      <c r="D26" s="33">
        <f t="shared" si="5"/>
        <v>662</v>
      </c>
      <c r="E26" s="33">
        <f>E27</f>
        <v>9436.19</v>
      </c>
      <c r="F26" s="33">
        <f>F27</f>
        <v>8107.36</v>
      </c>
      <c r="G26" s="33">
        <f>G27</f>
        <v>1858535.68</v>
      </c>
      <c r="H26" s="33">
        <f>H27</f>
        <v>20241.391</v>
      </c>
      <c r="I26" s="33">
        <f>I27</f>
        <v>0</v>
      </c>
      <c r="J26" s="33">
        <f t="shared" si="3"/>
        <v>1896320.621</v>
      </c>
      <c r="P26" s="37"/>
    </row>
    <row r="27" spans="2:16" s="37" customFormat="1" x14ac:dyDescent="0.2">
      <c r="B27" s="38" t="s">
        <v>36</v>
      </c>
      <c r="C27" s="12">
        <v>1312</v>
      </c>
      <c r="D27" s="12">
        <v>662</v>
      </c>
      <c r="E27" s="36">
        <v>9436.19</v>
      </c>
      <c r="F27" s="35">
        <v>8107.36</v>
      </c>
      <c r="G27" s="36">
        <v>1858535.68</v>
      </c>
      <c r="H27" s="35">
        <v>20241.391</v>
      </c>
      <c r="I27" s="35">
        <v>0</v>
      </c>
      <c r="J27" s="35">
        <f t="shared" si="3"/>
        <v>1896320.621</v>
      </c>
    </row>
    <row r="28" spans="2:16" s="37" customFormat="1" ht="13.2" x14ac:dyDescent="0.2">
      <c r="B28" s="10" t="s">
        <v>45</v>
      </c>
      <c r="C28" s="33">
        <f t="shared" ref="C28:I28" si="6">C29</f>
        <v>42263</v>
      </c>
      <c r="D28" s="33">
        <f t="shared" si="6"/>
        <v>23076</v>
      </c>
      <c r="E28" s="33">
        <f t="shared" si="6"/>
        <v>319417.02199999994</v>
      </c>
      <c r="F28" s="33">
        <f t="shared" si="6"/>
        <v>2586.16</v>
      </c>
      <c r="G28" s="33">
        <f t="shared" si="6"/>
        <v>34761.5</v>
      </c>
      <c r="H28" s="33">
        <f t="shared" si="6"/>
        <v>0</v>
      </c>
      <c r="I28" s="33">
        <f t="shared" si="6"/>
        <v>6532.2</v>
      </c>
      <c r="J28" s="33">
        <f t="shared" ref="J28:J29" si="7">SUM(E28:I28)</f>
        <v>363296.88199999993</v>
      </c>
    </row>
    <row r="29" spans="2:16" s="37" customFormat="1" x14ac:dyDescent="0.2">
      <c r="B29" s="40" t="s">
        <v>47</v>
      </c>
      <c r="C29" s="12">
        <v>42263</v>
      </c>
      <c r="D29" s="12">
        <v>23076</v>
      </c>
      <c r="E29" s="12">
        <v>319417.02199999994</v>
      </c>
      <c r="F29" s="35">
        <v>2586.16</v>
      </c>
      <c r="G29" s="36">
        <v>34761.5</v>
      </c>
      <c r="H29" s="35">
        <v>0</v>
      </c>
      <c r="I29" s="35">
        <v>6532.2</v>
      </c>
      <c r="J29" s="35">
        <f t="shared" si="7"/>
        <v>363296.88199999993</v>
      </c>
    </row>
    <row r="30" spans="2:16" ht="13.2" x14ac:dyDescent="0.2">
      <c r="B30" s="10" t="s">
        <v>14</v>
      </c>
      <c r="C30" s="39">
        <f t="shared" ref="C30:I30" si="8">SUM(C31:C33)</f>
        <v>1198923</v>
      </c>
      <c r="D30" s="39">
        <f t="shared" si="8"/>
        <v>698639</v>
      </c>
      <c r="E30" s="39">
        <f t="shared" si="8"/>
        <v>10922557.705362838</v>
      </c>
      <c r="F30" s="39">
        <f t="shared" si="8"/>
        <v>6883.6321375997304</v>
      </c>
      <c r="G30" s="39">
        <f t="shared" si="8"/>
        <v>3083525.9499999974</v>
      </c>
      <c r="H30" s="39">
        <f t="shared" si="8"/>
        <v>461073.10200000001</v>
      </c>
      <c r="I30" s="39">
        <f t="shared" si="8"/>
        <v>1338.6399999999999</v>
      </c>
      <c r="J30" s="33">
        <f t="shared" si="3"/>
        <v>14475379.029500436</v>
      </c>
    </row>
    <row r="31" spans="2:16" s="11" customFormat="1" x14ac:dyDescent="0.2">
      <c r="B31" s="40" t="s">
        <v>15</v>
      </c>
      <c r="C31" s="12">
        <v>451814</v>
      </c>
      <c r="D31" s="12">
        <v>259898</v>
      </c>
      <c r="E31" s="12">
        <v>3153909.8446628358</v>
      </c>
      <c r="F31" s="35">
        <v>6883.0301375997306</v>
      </c>
      <c r="G31" s="36">
        <v>0</v>
      </c>
      <c r="H31" s="35">
        <v>461073.10200000001</v>
      </c>
      <c r="I31" s="35">
        <v>1338.6399999999999</v>
      </c>
      <c r="J31" s="35">
        <f t="shared" si="3"/>
        <v>3623204.6168004358</v>
      </c>
      <c r="P31" s="37"/>
    </row>
    <row r="32" spans="2:16" s="11" customFormat="1" x14ac:dyDescent="0.2">
      <c r="B32" s="40" t="s">
        <v>16</v>
      </c>
      <c r="C32" s="12">
        <v>747109</v>
      </c>
      <c r="D32" s="12">
        <v>438741</v>
      </c>
      <c r="E32" s="12">
        <v>7768647.860700001</v>
      </c>
      <c r="F32" s="35">
        <v>0.60199999999999998</v>
      </c>
      <c r="G32" s="35">
        <v>0</v>
      </c>
      <c r="H32" s="35">
        <v>0</v>
      </c>
      <c r="I32" s="35">
        <v>0</v>
      </c>
      <c r="J32" s="35">
        <f t="shared" si="3"/>
        <v>7768648.462700001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3083525.9499999974</v>
      </c>
      <c r="H33" s="35">
        <v>0</v>
      </c>
      <c r="I33" s="35">
        <v>0</v>
      </c>
      <c r="J33" s="35">
        <f t="shared" si="3"/>
        <v>3083525.9499999974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40124</v>
      </c>
      <c r="D34" s="33">
        <f t="shared" si="9"/>
        <v>20203</v>
      </c>
      <c r="E34" s="33">
        <f>E35</f>
        <v>473930.56646000006</v>
      </c>
      <c r="F34" s="33">
        <f>F35</f>
        <v>131702.12595142491</v>
      </c>
      <c r="G34" s="33">
        <f>G35</f>
        <v>1405525.023</v>
      </c>
      <c r="H34" s="33">
        <f>H35</f>
        <v>0</v>
      </c>
      <c r="I34" s="33">
        <f>I35</f>
        <v>4.0103</v>
      </c>
      <c r="J34" s="33">
        <f t="shared" si="3"/>
        <v>2011161.7257114251</v>
      </c>
      <c r="P34" s="37"/>
    </row>
    <row r="35" spans="1:18" s="11" customFormat="1" x14ac:dyDescent="0.2">
      <c r="A35" s="37"/>
      <c r="B35" s="40" t="s">
        <v>19</v>
      </c>
      <c r="C35" s="12">
        <v>40124</v>
      </c>
      <c r="D35" s="12">
        <v>20203</v>
      </c>
      <c r="E35" s="12">
        <v>473930.56646000006</v>
      </c>
      <c r="F35" s="35">
        <v>131702.12595142491</v>
      </c>
      <c r="G35" s="36">
        <v>1405525.023</v>
      </c>
      <c r="H35" s="35">
        <v>0</v>
      </c>
      <c r="I35" s="35">
        <v>4.0103</v>
      </c>
      <c r="J35" s="35">
        <f t="shared" si="3"/>
        <v>2011161.7257114251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4031</v>
      </c>
      <c r="D36" s="33">
        <f t="shared" si="10"/>
        <v>2629</v>
      </c>
      <c r="E36" s="33">
        <f t="shared" si="10"/>
        <v>46381.998399999997</v>
      </c>
      <c r="F36" s="33">
        <f t="shared" si="10"/>
        <v>7830.2809999999999</v>
      </c>
      <c r="G36" s="33">
        <f t="shared" si="10"/>
        <v>5343587.1580275437</v>
      </c>
      <c r="H36" s="33">
        <f t="shared" si="10"/>
        <v>0</v>
      </c>
      <c r="I36" s="33">
        <f t="shared" si="10"/>
        <v>0</v>
      </c>
      <c r="J36" s="33">
        <f t="shared" si="3"/>
        <v>5397799.437427544</v>
      </c>
      <c r="P36" s="37"/>
    </row>
    <row r="37" spans="1:18" s="11" customFormat="1" x14ac:dyDescent="0.2">
      <c r="B37" s="38" t="s">
        <v>21</v>
      </c>
      <c r="C37" s="12">
        <v>4031</v>
      </c>
      <c r="D37" s="12">
        <v>2629</v>
      </c>
      <c r="E37" s="12">
        <v>46381.998399999997</v>
      </c>
      <c r="F37" s="35">
        <v>7830.2809999999999</v>
      </c>
      <c r="G37" s="36">
        <v>5343587.1580275437</v>
      </c>
      <c r="H37" s="35">
        <v>0</v>
      </c>
      <c r="I37" s="35">
        <v>0</v>
      </c>
      <c r="J37" s="35">
        <f t="shared" si="3"/>
        <v>5397799.437427544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3403</v>
      </c>
      <c r="D38" s="33">
        <f t="shared" si="11"/>
        <v>2412</v>
      </c>
      <c r="E38" s="33">
        <f>E39</f>
        <v>59666</v>
      </c>
      <c r="F38" s="33">
        <f>F39</f>
        <v>22618</v>
      </c>
      <c r="G38" s="33">
        <f>G39</f>
        <v>243168</v>
      </c>
      <c r="H38" s="33">
        <f>H39</f>
        <v>409</v>
      </c>
      <c r="I38" s="33">
        <f>I39</f>
        <v>0</v>
      </c>
      <c r="J38" s="33">
        <f t="shared" si="3"/>
        <v>325861</v>
      </c>
      <c r="P38" s="37"/>
    </row>
    <row r="39" spans="1:18" s="11" customFormat="1" x14ac:dyDescent="0.2">
      <c r="B39" s="40" t="s">
        <v>23</v>
      </c>
      <c r="C39" s="12">
        <v>3403</v>
      </c>
      <c r="D39" s="12">
        <v>2412</v>
      </c>
      <c r="E39" s="12">
        <v>59666</v>
      </c>
      <c r="F39" s="35">
        <v>22618</v>
      </c>
      <c r="G39" s="36">
        <v>243168</v>
      </c>
      <c r="H39" s="35">
        <v>409</v>
      </c>
      <c r="I39" s="35">
        <v>0</v>
      </c>
      <c r="J39" s="35">
        <f t="shared" si="3"/>
        <v>325861</v>
      </c>
      <c r="P39" s="37"/>
    </row>
    <row r="40" spans="1:18" ht="13.2" x14ac:dyDescent="0.25">
      <c r="B40" s="59" t="s">
        <v>24</v>
      </c>
      <c r="C40" s="60">
        <f>C41+C44+C47</f>
        <v>2838</v>
      </c>
      <c r="D40" s="60">
        <f>D41+D44+D47</f>
        <v>1421</v>
      </c>
      <c r="E40" s="60">
        <f>E41+E44+E47</f>
        <v>4245</v>
      </c>
      <c r="F40" s="60">
        <f>F41+F44+F47</f>
        <v>704</v>
      </c>
      <c r="G40" s="60">
        <f t="shared" ref="G40:I40" si="12">G41+G44+G47</f>
        <v>0</v>
      </c>
      <c r="H40" s="60">
        <f t="shared" si="12"/>
        <v>0</v>
      </c>
      <c r="I40" s="60">
        <f t="shared" si="12"/>
        <v>0</v>
      </c>
      <c r="J40" s="60">
        <f>SUM(E40:I40)</f>
        <v>4949</v>
      </c>
      <c r="Q40" s="11"/>
      <c r="R40" s="11"/>
    </row>
    <row r="41" spans="1:18" ht="13.2" x14ac:dyDescent="0.2">
      <c r="B41" s="10" t="s">
        <v>25</v>
      </c>
      <c r="C41" s="33">
        <f>C42+C43</f>
        <v>2838</v>
      </c>
      <c r="D41" s="33">
        <f>D42+D43</f>
        <v>1421</v>
      </c>
      <c r="E41" s="33">
        <f>E42+E43</f>
        <v>4245</v>
      </c>
      <c r="F41" s="33">
        <f t="shared" ref="F41:I41" si="13">F42+F43</f>
        <v>704</v>
      </c>
      <c r="G41" s="33">
        <f t="shared" si="13"/>
        <v>0</v>
      </c>
      <c r="H41" s="33">
        <f t="shared" si="13"/>
        <v>0</v>
      </c>
      <c r="I41" s="33">
        <f t="shared" si="13"/>
        <v>0</v>
      </c>
      <c r="J41" s="33">
        <f t="shared" si="3"/>
        <v>4949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>
        <v>704</v>
      </c>
      <c r="G42" s="36">
        <v>0</v>
      </c>
      <c r="H42" s="35">
        <v>0</v>
      </c>
      <c r="I42" s="35">
        <v>0</v>
      </c>
      <c r="J42" s="35">
        <f t="shared" si="3"/>
        <v>704</v>
      </c>
      <c r="P42" s="37"/>
    </row>
    <row r="43" spans="1:18" s="11" customFormat="1" x14ac:dyDescent="0.2">
      <c r="B43" s="40" t="s">
        <v>51</v>
      </c>
      <c r="C43" s="12">
        <v>2838</v>
      </c>
      <c r="D43" s="12">
        <v>1421</v>
      </c>
      <c r="E43" s="12">
        <v>4245</v>
      </c>
      <c r="F43" s="36">
        <v>0</v>
      </c>
      <c r="G43" s="36">
        <v>0</v>
      </c>
      <c r="H43" s="36">
        <v>0</v>
      </c>
      <c r="I43" s="36"/>
      <c r="J43" s="35">
        <f t="shared" si="3"/>
        <v>4245</v>
      </c>
      <c r="P43" s="37"/>
    </row>
    <row r="44" spans="1:18" s="11" customFormat="1" ht="13.2" x14ac:dyDescent="0.2">
      <c r="B44" s="10" t="s">
        <v>27</v>
      </c>
      <c r="C44" s="39">
        <f t="shared" ref="C44:I44" si="14">SUM(C45:C46)</f>
        <v>0</v>
      </c>
      <c r="D44" s="39">
        <f t="shared" si="14"/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9">
        <f t="shared" si="14"/>
        <v>0</v>
      </c>
      <c r="J44" s="33">
        <f t="shared" si="3"/>
        <v>0</v>
      </c>
      <c r="P44" s="37"/>
    </row>
    <row r="45" spans="1:18" s="11" customFormat="1" x14ac:dyDescent="0.2">
      <c r="B45" s="40" t="s">
        <v>28</v>
      </c>
      <c r="C45" s="12">
        <v>0</v>
      </c>
      <c r="D45" s="12">
        <v>0</v>
      </c>
      <c r="E45" s="12">
        <v>0</v>
      </c>
      <c r="F45" s="35">
        <v>0</v>
      </c>
      <c r="G45" s="36">
        <v>0</v>
      </c>
      <c r="H45" s="35">
        <v>0</v>
      </c>
      <c r="I45" s="35">
        <v>0</v>
      </c>
      <c r="J45" s="35">
        <f t="shared" si="3"/>
        <v>0</v>
      </c>
      <c r="P45" s="37"/>
    </row>
    <row r="46" spans="1:18" s="11" customFormat="1" x14ac:dyDescent="0.2">
      <c r="B46" s="40" t="s">
        <v>29</v>
      </c>
      <c r="C46" s="12">
        <v>0</v>
      </c>
      <c r="D46" s="12">
        <v>0</v>
      </c>
      <c r="E46" s="12">
        <v>0</v>
      </c>
      <c r="F46" s="35">
        <v>0</v>
      </c>
      <c r="G46" s="36">
        <v>0</v>
      </c>
      <c r="H46" s="35">
        <v>0</v>
      </c>
      <c r="I46" s="35">
        <v>0</v>
      </c>
      <c r="J46" s="35">
        <f t="shared" si="3"/>
        <v>0</v>
      </c>
      <c r="P46" s="37"/>
    </row>
    <row r="47" spans="1:18" s="11" customFormat="1" ht="13.2" x14ac:dyDescent="0.2">
      <c r="B47" s="10" t="s">
        <v>30</v>
      </c>
      <c r="C47" s="33">
        <f t="shared" ref="C47:D47" si="15">C48</f>
        <v>0</v>
      </c>
      <c r="D47" s="33">
        <f t="shared" si="15"/>
        <v>0</v>
      </c>
      <c r="E47" s="33">
        <f>E48</f>
        <v>0</v>
      </c>
      <c r="F47" s="33">
        <f>F48</f>
        <v>0</v>
      </c>
      <c r="G47" s="33">
        <f>G48</f>
        <v>0</v>
      </c>
      <c r="H47" s="33">
        <f>H48</f>
        <v>0</v>
      </c>
      <c r="I47" s="33">
        <f>I48</f>
        <v>0</v>
      </c>
      <c r="J47" s="33">
        <f>SUM(E47:I47)</f>
        <v>0</v>
      </c>
      <c r="P47" s="37"/>
    </row>
    <row r="48" spans="1:18" s="11" customFormat="1" ht="12" thickBot="1" x14ac:dyDescent="0.25">
      <c r="B48" s="42" t="s">
        <v>37</v>
      </c>
      <c r="C48" s="12">
        <v>0</v>
      </c>
      <c r="D48" s="12">
        <v>0</v>
      </c>
      <c r="E48" s="12">
        <v>0</v>
      </c>
      <c r="F48" s="43">
        <v>0</v>
      </c>
      <c r="G48" s="44">
        <v>0</v>
      </c>
      <c r="H48" s="36">
        <v>0</v>
      </c>
      <c r="I48" s="43">
        <v>0</v>
      </c>
      <c r="J48" s="43">
        <f>SUM(E48:I48)</f>
        <v>0</v>
      </c>
      <c r="P48" s="37"/>
    </row>
    <row r="49" spans="2:16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62"/>
      <c r="M49" s="16"/>
      <c r="O49" s="11"/>
    </row>
    <row r="50" spans="2:16" ht="13.2" x14ac:dyDescent="0.2">
      <c r="B50" s="30" t="s">
        <v>8</v>
      </c>
      <c r="C50" s="32">
        <f t="shared" ref="C50:I50" si="16">C51+C60</f>
        <v>0</v>
      </c>
      <c r="D50" s="32">
        <f t="shared" si="16"/>
        <v>0</v>
      </c>
      <c r="E50" s="32">
        <f t="shared" si="16"/>
        <v>0</v>
      </c>
      <c r="F50" s="32">
        <f t="shared" si="16"/>
        <v>58558.34</v>
      </c>
      <c r="G50" s="32">
        <f t="shared" si="16"/>
        <v>0</v>
      </c>
      <c r="H50" s="32">
        <f t="shared" si="16"/>
        <v>0</v>
      </c>
      <c r="I50" s="32">
        <f t="shared" si="16"/>
        <v>0</v>
      </c>
      <c r="J50" s="32">
        <f>SUM(E50:I50)</f>
        <v>58558.34</v>
      </c>
    </row>
    <row r="51" spans="2:16" ht="13.2" x14ac:dyDescent="0.25">
      <c r="B51" s="59" t="s">
        <v>9</v>
      </c>
      <c r="C51" s="57">
        <f>C52+C54+C56+C58</f>
        <v>0</v>
      </c>
      <c r="D51" s="57">
        <f t="shared" ref="D51:J51" si="17">D52+D54+D56+D58</f>
        <v>0</v>
      </c>
      <c r="E51" s="57">
        <f t="shared" si="17"/>
        <v>0</v>
      </c>
      <c r="F51" s="57">
        <f t="shared" si="17"/>
        <v>58558.34</v>
      </c>
      <c r="G51" s="57">
        <f t="shared" si="17"/>
        <v>0</v>
      </c>
      <c r="H51" s="57">
        <f t="shared" si="17"/>
        <v>0</v>
      </c>
      <c r="I51" s="57">
        <f t="shared" si="17"/>
        <v>0</v>
      </c>
      <c r="J51" s="57">
        <f t="shared" si="17"/>
        <v>58558.34</v>
      </c>
    </row>
    <row r="52" spans="2:16" ht="13.2" hidden="1" x14ac:dyDescent="0.2">
      <c r="B52" s="10" t="s">
        <v>38</v>
      </c>
      <c r="C52" s="39">
        <f>+C53</f>
        <v>0</v>
      </c>
      <c r="D52" s="39">
        <f t="shared" ref="D52:I52" si="18">+D53</f>
        <v>0</v>
      </c>
      <c r="E52" s="39">
        <f t="shared" si="18"/>
        <v>0</v>
      </c>
      <c r="F52" s="39">
        <f t="shared" si="18"/>
        <v>0</v>
      </c>
      <c r="G52" s="39">
        <f t="shared" si="18"/>
        <v>0</v>
      </c>
      <c r="H52" s="39">
        <f t="shared" si="18"/>
        <v>0</v>
      </c>
      <c r="I52" s="39">
        <f t="shared" si="18"/>
        <v>0</v>
      </c>
      <c r="J52" s="48">
        <f>SUM(E52:I52)</f>
        <v>0</v>
      </c>
    </row>
    <row r="53" spans="2:16" ht="12" hidden="1" x14ac:dyDescent="0.2">
      <c r="B53" s="40" t="s">
        <v>39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48">
        <f t="shared" ref="J53:J55" si="19">SUM(E53:I53)</f>
        <v>0</v>
      </c>
    </row>
    <row r="54" spans="2:16" s="11" customFormat="1" ht="13.2" x14ac:dyDescent="0.2">
      <c r="B54" s="10" t="s">
        <v>32</v>
      </c>
      <c r="C54" s="33">
        <f t="shared" ref="C54:D54" si="20">C55</f>
        <v>0</v>
      </c>
      <c r="D54" s="33">
        <f t="shared" si="20"/>
        <v>0</v>
      </c>
      <c r="E54" s="33">
        <f>E55</f>
        <v>0</v>
      </c>
      <c r="F54" s="33">
        <f t="shared" ref="F54:I54" si="21">F55</f>
        <v>58558.34</v>
      </c>
      <c r="G54" s="33">
        <f t="shared" si="21"/>
        <v>0</v>
      </c>
      <c r="H54" s="33">
        <f t="shared" si="21"/>
        <v>0</v>
      </c>
      <c r="I54" s="33">
        <f t="shared" si="21"/>
        <v>0</v>
      </c>
      <c r="J54" s="48">
        <f t="shared" si="19"/>
        <v>58558.34</v>
      </c>
      <c r="P54" s="37"/>
    </row>
    <row r="55" spans="2:16" s="37" customFormat="1" x14ac:dyDescent="0.2">
      <c r="B55" s="38" t="s">
        <v>46</v>
      </c>
      <c r="C55" s="12">
        <v>0</v>
      </c>
      <c r="D55" s="12">
        <v>0</v>
      </c>
      <c r="E55" s="12">
        <v>0</v>
      </c>
      <c r="F55" s="35">
        <v>58558.34</v>
      </c>
      <c r="G55" s="36">
        <v>0</v>
      </c>
      <c r="H55" s="35">
        <v>0</v>
      </c>
      <c r="I55" s="35">
        <v>0</v>
      </c>
      <c r="J55" s="66">
        <f t="shared" si="19"/>
        <v>58558.34</v>
      </c>
    </row>
    <row r="56" spans="2:16" s="37" customFormat="1" ht="13.2" hidden="1" x14ac:dyDescent="0.2">
      <c r="B56" s="10" t="s">
        <v>40</v>
      </c>
      <c r="C56" s="33">
        <f>+C57</f>
        <v>0</v>
      </c>
      <c r="D56" s="33">
        <f t="shared" ref="D56:I56" si="22">+D57</f>
        <v>0</v>
      </c>
      <c r="E56" s="33">
        <f t="shared" si="22"/>
        <v>0</v>
      </c>
      <c r="F56" s="33">
        <f t="shared" si="22"/>
        <v>0</v>
      </c>
      <c r="G56" s="33">
        <f t="shared" si="22"/>
        <v>0</v>
      </c>
      <c r="H56" s="33">
        <f t="shared" si="22"/>
        <v>0</v>
      </c>
      <c r="I56" s="33">
        <f t="shared" si="22"/>
        <v>0</v>
      </c>
      <c r="J56" s="48">
        <f>SUM(E56:I56)</f>
        <v>0</v>
      </c>
    </row>
    <row r="57" spans="2:16" s="37" customFormat="1" ht="12" hidden="1" x14ac:dyDescent="0.2">
      <c r="B57" s="40" t="s">
        <v>41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/>
      <c r="J57" s="48">
        <f>SUM(E57:I57)</f>
        <v>0</v>
      </c>
    </row>
    <row r="58" spans="2:16" s="37" customFormat="1" ht="13.2" hidden="1" x14ac:dyDescent="0.2">
      <c r="B58" s="10" t="s">
        <v>42</v>
      </c>
      <c r="C58" s="33">
        <f t="shared" ref="C58:I58" si="23">C59</f>
        <v>0</v>
      </c>
      <c r="D58" s="33">
        <f t="shared" si="23"/>
        <v>0</v>
      </c>
      <c r="E58" s="33">
        <f t="shared" si="23"/>
        <v>0</v>
      </c>
      <c r="F58" s="33">
        <f t="shared" si="23"/>
        <v>0</v>
      </c>
      <c r="G58" s="33">
        <f t="shared" si="23"/>
        <v>0</v>
      </c>
      <c r="H58" s="33">
        <f t="shared" si="23"/>
        <v>0</v>
      </c>
      <c r="I58" s="33">
        <f t="shared" si="23"/>
        <v>0</v>
      </c>
      <c r="J58" s="48">
        <f>SUM(E58:I58)</f>
        <v>0</v>
      </c>
    </row>
    <row r="59" spans="2:16" s="37" customFormat="1" ht="12" hidden="1" x14ac:dyDescent="0.2">
      <c r="B59" s="40" t="s">
        <v>43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48">
        <f>SUM(E59:I59)</f>
        <v>0</v>
      </c>
    </row>
    <row r="60" spans="2:16" ht="13.2" x14ac:dyDescent="0.25">
      <c r="B60" s="59" t="s">
        <v>24</v>
      </c>
      <c r="C60" s="54">
        <f>+C61</f>
        <v>0</v>
      </c>
      <c r="D60" s="54">
        <f>+D61</f>
        <v>0</v>
      </c>
      <c r="E60" s="54">
        <f t="shared" ref="E60:I61" si="24">+E61</f>
        <v>0</v>
      </c>
      <c r="F60" s="54">
        <f t="shared" si="24"/>
        <v>0</v>
      </c>
      <c r="G60" s="54">
        <f t="shared" si="24"/>
        <v>0</v>
      </c>
      <c r="H60" s="54">
        <f t="shared" si="24"/>
        <v>0</v>
      </c>
      <c r="I60" s="54">
        <f t="shared" si="24"/>
        <v>0</v>
      </c>
      <c r="J60" s="54">
        <f>SUM(E60:I60)</f>
        <v>0</v>
      </c>
    </row>
    <row r="61" spans="2:16" ht="13.2" x14ac:dyDescent="0.2">
      <c r="B61" s="10" t="s">
        <v>33</v>
      </c>
      <c r="C61" s="33">
        <f>+C62</f>
        <v>0</v>
      </c>
      <c r="D61" s="33">
        <f>+D62</f>
        <v>0</v>
      </c>
      <c r="E61" s="33">
        <f t="shared" si="24"/>
        <v>0</v>
      </c>
      <c r="F61" s="33">
        <f t="shared" si="24"/>
        <v>0</v>
      </c>
      <c r="G61" s="33">
        <f t="shared" si="24"/>
        <v>0</v>
      </c>
      <c r="H61" s="33">
        <f t="shared" si="24"/>
        <v>0</v>
      </c>
      <c r="I61" s="33">
        <f t="shared" si="24"/>
        <v>0</v>
      </c>
      <c r="J61" s="33">
        <f t="shared" ref="J61:J62" si="25">SUM(E61:I61)</f>
        <v>0</v>
      </c>
    </row>
    <row r="62" spans="2:16" s="11" customFormat="1" ht="12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3">
        <f t="shared" si="25"/>
        <v>0</v>
      </c>
      <c r="P62" s="37"/>
    </row>
    <row r="63" spans="2:16" x14ac:dyDescent="0.2">
      <c r="B63" s="1" t="s">
        <v>49</v>
      </c>
      <c r="C63" s="1"/>
      <c r="D63" s="1"/>
      <c r="E63" s="3"/>
      <c r="F63" s="16"/>
      <c r="G63" s="16"/>
      <c r="I63" s="49"/>
      <c r="J63" s="49"/>
    </row>
    <row r="64" spans="2:16" x14ac:dyDescent="0.2">
      <c r="B64" s="1" t="s">
        <v>48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CDA0-B8E0-422B-AB1F-66070FD8B5EA}">
  <dimension ref="A10:R78"/>
  <sheetViews>
    <sheetView showGridLines="0" topLeftCell="A9" zoomScale="90" zoomScaleNormal="90" zoomScaleSheetLayoutView="100" workbookViewId="0">
      <selection activeCell="G34" sqref="G34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74"/>
      <c r="C10" s="74"/>
      <c r="D10" s="74"/>
      <c r="E10" s="74"/>
      <c r="F10" s="74"/>
      <c r="G10" s="74"/>
      <c r="H10" s="74"/>
      <c r="I10" s="74"/>
      <c r="J10" s="74"/>
    </row>
    <row r="11" spans="2:10" ht="12" customHeight="1" x14ac:dyDescent="0.25">
      <c r="B11" s="74"/>
      <c r="C11" s="74"/>
      <c r="D11" s="74"/>
      <c r="E11" s="74"/>
      <c r="F11" s="74"/>
      <c r="G11" s="74"/>
      <c r="H11" s="74"/>
      <c r="I11" s="74"/>
      <c r="J11" s="74"/>
    </row>
    <row r="12" spans="2:10" ht="12" customHeight="1" x14ac:dyDescent="0.25">
      <c r="B12" s="74"/>
      <c r="C12" s="74"/>
      <c r="D12" s="74"/>
      <c r="E12" s="74"/>
      <c r="F12" s="74"/>
      <c r="G12" s="74"/>
      <c r="H12" s="74"/>
      <c r="I12" s="74"/>
      <c r="J12" s="74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5" t="s">
        <v>0</v>
      </c>
      <c r="C15" s="78" t="s">
        <v>1</v>
      </c>
      <c r="D15" s="79"/>
      <c r="E15" s="80"/>
      <c r="F15" s="72" t="s">
        <v>2</v>
      </c>
      <c r="G15" s="72" t="s">
        <v>3</v>
      </c>
      <c r="H15" s="72" t="s">
        <v>4</v>
      </c>
      <c r="I15" s="72" t="s">
        <v>5</v>
      </c>
      <c r="J15" s="72" t="s">
        <v>56</v>
      </c>
    </row>
    <row r="16" spans="2:10" ht="18.75" customHeight="1" x14ac:dyDescent="0.2">
      <c r="B16" s="76"/>
      <c r="C16" s="72" t="s">
        <v>53</v>
      </c>
      <c r="D16" s="72" t="s">
        <v>54</v>
      </c>
      <c r="E16" s="72" t="s">
        <v>55</v>
      </c>
      <c r="F16" s="81"/>
      <c r="G16" s="81"/>
      <c r="H16" s="81"/>
      <c r="I16" s="81"/>
      <c r="J16" s="81"/>
    </row>
    <row r="17" spans="2:16" ht="27" customHeight="1" thickBot="1" x14ac:dyDescent="0.25">
      <c r="B17" s="77"/>
      <c r="C17" s="73"/>
      <c r="D17" s="73"/>
      <c r="E17" s="73"/>
      <c r="F17" s="73"/>
      <c r="G17" s="73"/>
      <c r="H17" s="73"/>
      <c r="I17" s="73"/>
      <c r="J17" s="73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+C22+C50</f>
        <v>814832</v>
      </c>
      <c r="D19" s="22">
        <f t="shared" si="0"/>
        <v>471558</v>
      </c>
      <c r="E19" s="22">
        <f t="shared" si="0"/>
        <v>8837462.4405375272</v>
      </c>
      <c r="F19" s="22">
        <f t="shared" si="0"/>
        <v>148.1564918865605</v>
      </c>
      <c r="G19" s="22">
        <f t="shared" si="0"/>
        <v>0</v>
      </c>
      <c r="H19" s="22">
        <f t="shared" si="0"/>
        <v>69268.410999999993</v>
      </c>
      <c r="I19" s="22">
        <f t="shared" si="0"/>
        <v>26573.444414270405</v>
      </c>
      <c r="J19" s="22">
        <f>SUM(E19:I19)</f>
        <v>8933452.4524436854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814832</v>
      </c>
      <c r="D22" s="31">
        <f t="shared" si="1"/>
        <v>471558</v>
      </c>
      <c r="E22" s="31">
        <f t="shared" si="1"/>
        <v>8837462.4405375272</v>
      </c>
      <c r="F22" s="31">
        <f t="shared" si="1"/>
        <v>148.1564918865605</v>
      </c>
      <c r="G22" s="31">
        <f t="shared" si="1"/>
        <v>0</v>
      </c>
      <c r="H22" s="31">
        <f t="shared" si="1"/>
        <v>69268.410999999993</v>
      </c>
      <c r="I22" s="31">
        <f t="shared" si="1"/>
        <v>26573.444414270405</v>
      </c>
      <c r="J22" s="32">
        <f t="shared" si="1"/>
        <v>8933452.4524436854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814832</v>
      </c>
      <c r="D23" s="60">
        <f t="shared" si="2"/>
        <v>471558</v>
      </c>
      <c r="E23" s="60">
        <f t="shared" si="2"/>
        <v>8837462.4405375272</v>
      </c>
      <c r="F23" s="60">
        <f t="shared" si="2"/>
        <v>148.1564918865605</v>
      </c>
      <c r="G23" s="60">
        <f t="shared" si="2"/>
        <v>0</v>
      </c>
      <c r="H23" s="60">
        <f t="shared" si="2"/>
        <v>69268.410999999993</v>
      </c>
      <c r="I23" s="60">
        <f t="shared" si="2"/>
        <v>26573.444414270405</v>
      </c>
      <c r="J23" s="61">
        <f t="shared" ref="J23:J46" si="3">SUM(E23:I23)</f>
        <v>8933452.4524436854</v>
      </c>
      <c r="M23" s="16"/>
    </row>
    <row r="24" spans="2:16" ht="13.2" x14ac:dyDescent="0.2">
      <c r="B24" s="10" t="s">
        <v>10</v>
      </c>
      <c r="C24" s="33">
        <f t="shared" ref="C24:I24" si="4">C25</f>
        <v>810</v>
      </c>
      <c r="D24" s="33">
        <f t="shared" si="4"/>
        <v>523</v>
      </c>
      <c r="E24" s="33">
        <f t="shared" si="4"/>
        <v>4119.5720000000001</v>
      </c>
      <c r="F24" s="33">
        <f t="shared" si="4"/>
        <v>0</v>
      </c>
      <c r="G24" s="33">
        <f t="shared" si="4"/>
        <v>0</v>
      </c>
      <c r="H24" s="33">
        <f t="shared" si="4"/>
        <v>0</v>
      </c>
      <c r="I24" s="33">
        <f t="shared" si="4"/>
        <v>0</v>
      </c>
      <c r="J24" s="33">
        <f t="shared" si="3"/>
        <v>4119.5720000000001</v>
      </c>
      <c r="M24" s="16"/>
    </row>
    <row r="25" spans="2:16" s="11" customFormat="1" x14ac:dyDescent="0.2">
      <c r="B25" s="34" t="s">
        <v>11</v>
      </c>
      <c r="C25" s="12">
        <v>810</v>
      </c>
      <c r="D25" s="12">
        <v>523</v>
      </c>
      <c r="E25" s="12">
        <v>4119.5720000000001</v>
      </c>
      <c r="F25" s="35">
        <v>0</v>
      </c>
      <c r="G25" s="36">
        <v>0</v>
      </c>
      <c r="H25" s="35">
        <v>0</v>
      </c>
      <c r="I25" s="35">
        <v>0</v>
      </c>
      <c r="J25" s="35">
        <f t="shared" si="3"/>
        <v>4119.5720000000001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0</v>
      </c>
      <c r="D26" s="33">
        <f t="shared" si="5"/>
        <v>0</v>
      </c>
      <c r="E26" s="33">
        <f>E27</f>
        <v>0</v>
      </c>
      <c r="F26" s="33">
        <f>F27</f>
        <v>0</v>
      </c>
      <c r="G26" s="33">
        <f>G27</f>
        <v>0</v>
      </c>
      <c r="H26" s="33">
        <f>H27</f>
        <v>0</v>
      </c>
      <c r="I26" s="33">
        <f>I27</f>
        <v>0</v>
      </c>
      <c r="J26" s="33">
        <f t="shared" si="3"/>
        <v>0</v>
      </c>
      <c r="P26" s="37"/>
    </row>
    <row r="27" spans="2:16" s="37" customFormat="1" x14ac:dyDescent="0.2">
      <c r="B27" s="38" t="s">
        <v>36</v>
      </c>
      <c r="C27" s="12">
        <v>0</v>
      </c>
      <c r="D27" s="12">
        <v>0</v>
      </c>
      <c r="E27" s="36">
        <v>0</v>
      </c>
      <c r="F27" s="35">
        <v>0</v>
      </c>
      <c r="G27" s="36">
        <v>0</v>
      </c>
      <c r="H27" s="35">
        <v>0</v>
      </c>
      <c r="I27" s="35">
        <v>0</v>
      </c>
      <c r="J27" s="35">
        <f t="shared" si="3"/>
        <v>0</v>
      </c>
    </row>
    <row r="28" spans="2:16" s="37" customFormat="1" ht="13.2" x14ac:dyDescent="0.2">
      <c r="B28" s="10" t="s">
        <v>45</v>
      </c>
      <c r="C28" s="33">
        <f t="shared" ref="C28:I28" si="6">C29</f>
        <v>114693</v>
      </c>
      <c r="D28" s="33">
        <f t="shared" si="6"/>
        <v>63299</v>
      </c>
      <c r="E28" s="33">
        <f t="shared" si="6"/>
        <v>1377053.1194800001</v>
      </c>
      <c r="F28" s="33">
        <f t="shared" si="6"/>
        <v>138.9</v>
      </c>
      <c r="G28" s="33">
        <f t="shared" si="6"/>
        <v>0</v>
      </c>
      <c r="H28" s="33">
        <f t="shared" si="6"/>
        <v>0</v>
      </c>
      <c r="I28" s="33">
        <f t="shared" si="6"/>
        <v>24343.010000000002</v>
      </c>
      <c r="J28" s="33">
        <f t="shared" ref="J28:J29" si="7">SUM(E28:I28)</f>
        <v>1401535.02948</v>
      </c>
    </row>
    <row r="29" spans="2:16" s="37" customFormat="1" x14ac:dyDescent="0.2">
      <c r="B29" s="40" t="s">
        <v>47</v>
      </c>
      <c r="C29" s="12">
        <v>114693</v>
      </c>
      <c r="D29" s="12">
        <v>63299</v>
      </c>
      <c r="E29" s="12">
        <v>1377053.1194800001</v>
      </c>
      <c r="F29" s="35">
        <v>138.9</v>
      </c>
      <c r="G29" s="36">
        <v>0</v>
      </c>
      <c r="H29" s="35">
        <v>0</v>
      </c>
      <c r="I29" s="35">
        <v>24343.010000000002</v>
      </c>
      <c r="J29" s="35">
        <f t="shared" si="7"/>
        <v>1401535.02948</v>
      </c>
    </row>
    <row r="30" spans="2:16" ht="13.2" x14ac:dyDescent="0.2">
      <c r="B30" s="10" t="s">
        <v>14</v>
      </c>
      <c r="C30" s="39">
        <f t="shared" ref="C30:I30" si="8">SUM(C31:C33)</f>
        <v>698461</v>
      </c>
      <c r="D30" s="39">
        <f t="shared" si="8"/>
        <v>407302</v>
      </c>
      <c r="E30" s="39">
        <f t="shared" si="8"/>
        <v>7447720.0360575262</v>
      </c>
      <c r="F30" s="39">
        <f t="shared" si="8"/>
        <v>9.2564918865605001</v>
      </c>
      <c r="G30" s="39">
        <f t="shared" si="8"/>
        <v>0</v>
      </c>
      <c r="H30" s="39">
        <f t="shared" si="8"/>
        <v>69268.410999999993</v>
      </c>
      <c r="I30" s="39">
        <f t="shared" si="8"/>
        <v>2230.4344142704035</v>
      </c>
      <c r="J30" s="33">
        <f t="shared" si="3"/>
        <v>7519228.1379636833</v>
      </c>
    </row>
    <row r="31" spans="2:16" s="11" customFormat="1" x14ac:dyDescent="0.2">
      <c r="B31" s="40" t="s">
        <v>15</v>
      </c>
      <c r="C31" s="12">
        <v>285077</v>
      </c>
      <c r="D31" s="12">
        <v>163688</v>
      </c>
      <c r="E31" s="12">
        <v>2465887.8495575264</v>
      </c>
      <c r="F31" s="35">
        <v>8.8869718865605005</v>
      </c>
      <c r="G31" s="36">
        <v>0</v>
      </c>
      <c r="H31" s="35">
        <v>69268.410999999993</v>
      </c>
      <c r="I31" s="35">
        <v>2230.4344142704035</v>
      </c>
      <c r="J31" s="35">
        <f t="shared" si="3"/>
        <v>2537395.5819436833</v>
      </c>
      <c r="P31" s="37"/>
    </row>
    <row r="32" spans="2:16" s="11" customFormat="1" x14ac:dyDescent="0.2">
      <c r="B32" s="40" t="s">
        <v>16</v>
      </c>
      <c r="C32" s="12">
        <v>413384</v>
      </c>
      <c r="D32" s="12">
        <v>243614</v>
      </c>
      <c r="E32" s="12">
        <v>4981832.1864999998</v>
      </c>
      <c r="F32" s="68">
        <v>0.36952000000000002</v>
      </c>
      <c r="G32" s="35">
        <v>0</v>
      </c>
      <c r="H32" s="35">
        <v>0</v>
      </c>
      <c r="I32" s="35">
        <v>0</v>
      </c>
      <c r="J32" s="35">
        <f t="shared" si="3"/>
        <v>4981832.55602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0</v>
      </c>
      <c r="H33" s="35">
        <v>0</v>
      </c>
      <c r="I33" s="35">
        <v>0</v>
      </c>
      <c r="J33" s="35">
        <f t="shared" si="3"/>
        <v>0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868</v>
      </c>
      <c r="D34" s="33">
        <f t="shared" si="9"/>
        <v>434</v>
      </c>
      <c r="E34" s="33">
        <f>E35</f>
        <v>8569.7129999999997</v>
      </c>
      <c r="F34" s="33">
        <f>F35</f>
        <v>0</v>
      </c>
      <c r="G34" s="33">
        <f>G35</f>
        <v>0</v>
      </c>
      <c r="H34" s="33">
        <f>H35</f>
        <v>0</v>
      </c>
      <c r="I34" s="33">
        <f>I35</f>
        <v>0</v>
      </c>
      <c r="J34" s="33">
        <f t="shared" si="3"/>
        <v>8569.7129999999997</v>
      </c>
      <c r="P34" s="37"/>
    </row>
    <row r="35" spans="1:18" s="11" customFormat="1" x14ac:dyDescent="0.2">
      <c r="A35" s="37"/>
      <c r="B35" s="40" t="s">
        <v>19</v>
      </c>
      <c r="C35" s="12">
        <v>868</v>
      </c>
      <c r="D35" s="12">
        <v>434</v>
      </c>
      <c r="E35" s="12">
        <v>8569.7129999999997</v>
      </c>
      <c r="F35" s="35">
        <v>0</v>
      </c>
      <c r="G35" s="36">
        <v>0</v>
      </c>
      <c r="H35" s="35">
        <v>0</v>
      </c>
      <c r="I35" s="35">
        <v>0</v>
      </c>
      <c r="J35" s="35">
        <f t="shared" si="3"/>
        <v>8569.7129999999997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0</v>
      </c>
      <c r="D36" s="33">
        <f t="shared" si="10"/>
        <v>0</v>
      </c>
      <c r="E36" s="33">
        <f t="shared" si="10"/>
        <v>0</v>
      </c>
      <c r="F36" s="33">
        <f t="shared" si="10"/>
        <v>0</v>
      </c>
      <c r="G36" s="33">
        <f t="shared" si="10"/>
        <v>0</v>
      </c>
      <c r="H36" s="33">
        <f t="shared" si="10"/>
        <v>0</v>
      </c>
      <c r="I36" s="33">
        <f t="shared" si="10"/>
        <v>0</v>
      </c>
      <c r="J36" s="33">
        <f t="shared" si="3"/>
        <v>0</v>
      </c>
      <c r="P36" s="37"/>
    </row>
    <row r="37" spans="1:18" s="11" customFormat="1" x14ac:dyDescent="0.2">
      <c r="B37" s="38" t="s">
        <v>21</v>
      </c>
      <c r="C37" s="12">
        <v>0</v>
      </c>
      <c r="D37" s="12">
        <v>0</v>
      </c>
      <c r="E37" s="12">
        <v>0</v>
      </c>
      <c r="F37" s="35">
        <v>0</v>
      </c>
      <c r="G37" s="36">
        <v>0</v>
      </c>
      <c r="H37" s="35">
        <v>0</v>
      </c>
      <c r="I37" s="35">
        <v>0</v>
      </c>
      <c r="J37" s="35">
        <f t="shared" si="3"/>
        <v>0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0</v>
      </c>
      <c r="D38" s="33">
        <f t="shared" si="11"/>
        <v>0</v>
      </c>
      <c r="E38" s="33">
        <f>E39</f>
        <v>0</v>
      </c>
      <c r="F38" s="33">
        <f>F39</f>
        <v>0</v>
      </c>
      <c r="G38" s="33">
        <f>G39</f>
        <v>0</v>
      </c>
      <c r="H38" s="33">
        <f>H39</f>
        <v>0</v>
      </c>
      <c r="I38" s="33">
        <f>I39</f>
        <v>0</v>
      </c>
      <c r="J38" s="33">
        <f t="shared" si="3"/>
        <v>0</v>
      </c>
      <c r="P38" s="37"/>
    </row>
    <row r="39" spans="1:18" s="11" customFormat="1" x14ac:dyDescent="0.2">
      <c r="B39" s="40" t="s">
        <v>23</v>
      </c>
      <c r="C39" s="12">
        <v>0</v>
      </c>
      <c r="D39" s="12">
        <v>0</v>
      </c>
      <c r="E39" s="12">
        <v>0</v>
      </c>
      <c r="F39" s="35">
        <v>0</v>
      </c>
      <c r="G39" s="36">
        <v>0</v>
      </c>
      <c r="H39" s="35">
        <v>0</v>
      </c>
      <c r="I39" s="35">
        <v>0</v>
      </c>
      <c r="J39" s="35">
        <f t="shared" si="3"/>
        <v>0</v>
      </c>
      <c r="P39" s="37"/>
    </row>
    <row r="40" spans="1:18" ht="13.2" x14ac:dyDescent="0.25">
      <c r="B40" s="59" t="s">
        <v>24</v>
      </c>
      <c r="C40" s="60">
        <f>C41+C44+C47</f>
        <v>0</v>
      </c>
      <c r="D40" s="60">
        <f>D41+D44+D47</f>
        <v>0</v>
      </c>
      <c r="E40" s="60">
        <f>E41+E44+E47</f>
        <v>0</v>
      </c>
      <c r="F40" s="60">
        <f>F41+F44+F47</f>
        <v>0</v>
      </c>
      <c r="G40" s="60">
        <f t="shared" ref="G40:I40" si="12">G41+G44+G47</f>
        <v>0</v>
      </c>
      <c r="H40" s="60">
        <f t="shared" si="12"/>
        <v>0</v>
      </c>
      <c r="I40" s="60">
        <f t="shared" si="12"/>
        <v>0</v>
      </c>
      <c r="J40" s="60">
        <f>SUM(E40:I40)</f>
        <v>0</v>
      </c>
      <c r="Q40" s="11"/>
      <c r="R40" s="11"/>
    </row>
    <row r="41" spans="1:18" ht="13.2" x14ac:dyDescent="0.2">
      <c r="B41" s="10" t="s">
        <v>25</v>
      </c>
      <c r="C41" s="33">
        <f>C42+C43</f>
        <v>0</v>
      </c>
      <c r="D41" s="33">
        <f t="shared" ref="D41:I41" si="13">D42+D43</f>
        <v>0</v>
      </c>
      <c r="E41" s="33">
        <f t="shared" si="13"/>
        <v>0</v>
      </c>
      <c r="F41" s="33">
        <f t="shared" si="13"/>
        <v>0</v>
      </c>
      <c r="G41" s="33">
        <f t="shared" si="13"/>
        <v>0</v>
      </c>
      <c r="H41" s="33">
        <f t="shared" si="13"/>
        <v>0</v>
      </c>
      <c r="I41" s="33">
        <f t="shared" si="13"/>
        <v>0</v>
      </c>
      <c r="J41" s="33">
        <f t="shared" si="3"/>
        <v>0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>
        <v>0</v>
      </c>
      <c r="G42" s="36">
        <v>0</v>
      </c>
      <c r="H42" s="35">
        <v>0</v>
      </c>
      <c r="I42" s="35">
        <v>0</v>
      </c>
      <c r="J42" s="35">
        <f t="shared" si="3"/>
        <v>0</v>
      </c>
      <c r="P42" s="37"/>
    </row>
    <row r="43" spans="1:18" s="11" customFormat="1" x14ac:dyDescent="0.2">
      <c r="B43" s="40" t="s">
        <v>51</v>
      </c>
      <c r="C43" s="12">
        <v>0</v>
      </c>
      <c r="D43" s="12">
        <v>0</v>
      </c>
      <c r="E43" s="12">
        <v>0</v>
      </c>
      <c r="F43" s="36">
        <v>0</v>
      </c>
      <c r="G43" s="36">
        <v>0</v>
      </c>
      <c r="H43" s="36">
        <v>0</v>
      </c>
      <c r="I43" s="36">
        <v>0</v>
      </c>
      <c r="J43" s="35">
        <f t="shared" si="3"/>
        <v>0</v>
      </c>
      <c r="P43" s="37"/>
    </row>
    <row r="44" spans="1:18" s="11" customFormat="1" ht="13.2" x14ac:dyDescent="0.2">
      <c r="B44" s="10" t="s">
        <v>27</v>
      </c>
      <c r="C44" s="39">
        <f t="shared" ref="C44:I44" si="14">SUM(C45:C46)</f>
        <v>0</v>
      </c>
      <c r="D44" s="39">
        <f t="shared" si="14"/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9">
        <f t="shared" si="14"/>
        <v>0</v>
      </c>
      <c r="J44" s="33">
        <f t="shared" si="3"/>
        <v>0</v>
      </c>
      <c r="P44" s="37"/>
    </row>
    <row r="45" spans="1:18" s="11" customFormat="1" x14ac:dyDescent="0.2">
      <c r="B45" s="40" t="s">
        <v>28</v>
      </c>
      <c r="C45" s="12">
        <v>0</v>
      </c>
      <c r="D45" s="12">
        <v>0</v>
      </c>
      <c r="E45" s="12">
        <v>0</v>
      </c>
      <c r="F45" s="35">
        <v>0</v>
      </c>
      <c r="G45" s="36">
        <v>0</v>
      </c>
      <c r="H45" s="35">
        <v>0</v>
      </c>
      <c r="I45" s="35">
        <v>0</v>
      </c>
      <c r="J45" s="35">
        <f t="shared" si="3"/>
        <v>0</v>
      </c>
      <c r="P45" s="37"/>
    </row>
    <row r="46" spans="1:18" s="11" customFormat="1" x14ac:dyDescent="0.2">
      <c r="B46" s="40" t="s">
        <v>29</v>
      </c>
      <c r="C46" s="12">
        <v>0</v>
      </c>
      <c r="D46" s="12">
        <v>0</v>
      </c>
      <c r="E46" s="12">
        <v>0</v>
      </c>
      <c r="F46" s="35">
        <v>0</v>
      </c>
      <c r="G46" s="36">
        <v>0</v>
      </c>
      <c r="H46" s="35">
        <v>0</v>
      </c>
      <c r="I46" s="35">
        <v>0</v>
      </c>
      <c r="J46" s="35">
        <f t="shared" si="3"/>
        <v>0</v>
      </c>
      <c r="P46" s="37"/>
    </row>
    <row r="47" spans="1:18" s="11" customFormat="1" ht="13.2" x14ac:dyDescent="0.2">
      <c r="B47" s="10" t="s">
        <v>30</v>
      </c>
      <c r="C47" s="33">
        <f t="shared" ref="C47:D47" si="15">C48</f>
        <v>0</v>
      </c>
      <c r="D47" s="33">
        <f t="shared" si="15"/>
        <v>0</v>
      </c>
      <c r="E47" s="33">
        <f>E48</f>
        <v>0</v>
      </c>
      <c r="F47" s="33">
        <f>F48</f>
        <v>0</v>
      </c>
      <c r="G47" s="33">
        <f>G48</f>
        <v>0</v>
      </c>
      <c r="H47" s="33">
        <f>H48</f>
        <v>0</v>
      </c>
      <c r="I47" s="33">
        <f>I48</f>
        <v>0</v>
      </c>
      <c r="J47" s="33">
        <f>SUM(E47:I47)</f>
        <v>0</v>
      </c>
      <c r="P47" s="37"/>
    </row>
    <row r="48" spans="1:18" s="11" customFormat="1" ht="12" thickBot="1" x14ac:dyDescent="0.25">
      <c r="B48" s="42" t="s">
        <v>37</v>
      </c>
      <c r="C48" s="12">
        <v>0</v>
      </c>
      <c r="D48" s="12">
        <v>0</v>
      </c>
      <c r="E48" s="12">
        <v>0</v>
      </c>
      <c r="F48" s="43">
        <v>0</v>
      </c>
      <c r="G48" s="44">
        <v>0</v>
      </c>
      <c r="H48" s="36">
        <v>0</v>
      </c>
      <c r="I48" s="43">
        <v>0</v>
      </c>
      <c r="J48" s="43">
        <f>SUM(E48:I48)</f>
        <v>0</v>
      </c>
      <c r="P48" s="37"/>
    </row>
    <row r="49" spans="2:16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62"/>
      <c r="M49" s="16"/>
      <c r="O49" s="11"/>
    </row>
    <row r="50" spans="2:16" ht="13.2" x14ac:dyDescent="0.2">
      <c r="B50" s="30" t="s">
        <v>8</v>
      </c>
      <c r="C50" s="32">
        <f t="shared" ref="C50:I50" si="16">C51+C60</f>
        <v>0</v>
      </c>
      <c r="D50" s="32">
        <f t="shared" si="16"/>
        <v>0</v>
      </c>
      <c r="E50" s="32">
        <f t="shared" si="16"/>
        <v>0</v>
      </c>
      <c r="F50" s="32">
        <f t="shared" si="16"/>
        <v>0</v>
      </c>
      <c r="G50" s="32">
        <f t="shared" si="16"/>
        <v>0</v>
      </c>
      <c r="H50" s="32">
        <f t="shared" si="16"/>
        <v>0</v>
      </c>
      <c r="I50" s="32">
        <f t="shared" si="16"/>
        <v>0</v>
      </c>
      <c r="J50" s="32">
        <f>SUM(E50:I50)</f>
        <v>0</v>
      </c>
    </row>
    <row r="51" spans="2:16" ht="13.2" x14ac:dyDescent="0.25">
      <c r="B51" s="59" t="s">
        <v>9</v>
      </c>
      <c r="C51" s="57">
        <f>C52+C54+C56+C58</f>
        <v>0</v>
      </c>
      <c r="D51" s="57">
        <f t="shared" ref="D51:J51" si="17">D52+D54+D56+D58</f>
        <v>0</v>
      </c>
      <c r="E51" s="57">
        <f t="shared" si="17"/>
        <v>0</v>
      </c>
      <c r="F51" s="57">
        <f t="shared" si="17"/>
        <v>0</v>
      </c>
      <c r="G51" s="57">
        <f t="shared" si="17"/>
        <v>0</v>
      </c>
      <c r="H51" s="57">
        <f t="shared" si="17"/>
        <v>0</v>
      </c>
      <c r="I51" s="57">
        <f t="shared" si="17"/>
        <v>0</v>
      </c>
      <c r="J51" s="57">
        <f t="shared" si="17"/>
        <v>0</v>
      </c>
    </row>
    <row r="52" spans="2:16" ht="13.2" hidden="1" x14ac:dyDescent="0.2">
      <c r="B52" s="10" t="s">
        <v>38</v>
      </c>
      <c r="C52" s="39">
        <f>+C53</f>
        <v>0</v>
      </c>
      <c r="D52" s="39">
        <f t="shared" ref="D52:I52" si="18">+D53</f>
        <v>0</v>
      </c>
      <c r="E52" s="39">
        <f t="shared" si="18"/>
        <v>0</v>
      </c>
      <c r="F52" s="39">
        <f t="shared" si="18"/>
        <v>0</v>
      </c>
      <c r="G52" s="39">
        <f t="shared" si="18"/>
        <v>0</v>
      </c>
      <c r="H52" s="39">
        <f t="shared" si="18"/>
        <v>0</v>
      </c>
      <c r="I52" s="39">
        <f t="shared" si="18"/>
        <v>0</v>
      </c>
      <c r="J52" s="48">
        <f>SUM(E52:I52)</f>
        <v>0</v>
      </c>
    </row>
    <row r="53" spans="2:16" ht="12" hidden="1" x14ac:dyDescent="0.2">
      <c r="B53" s="40" t="s">
        <v>39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48">
        <f t="shared" ref="J53:J55" si="19">SUM(E53:I53)</f>
        <v>0</v>
      </c>
    </row>
    <row r="54" spans="2:16" s="11" customFormat="1" ht="13.2" x14ac:dyDescent="0.2">
      <c r="B54" s="10" t="s">
        <v>32</v>
      </c>
      <c r="C54" s="33">
        <f t="shared" ref="C54:D54" si="20">C55</f>
        <v>0</v>
      </c>
      <c r="D54" s="33">
        <f t="shared" si="20"/>
        <v>0</v>
      </c>
      <c r="E54" s="33">
        <f>E55</f>
        <v>0</v>
      </c>
      <c r="F54" s="33">
        <f t="shared" ref="F54:I54" si="21">F55</f>
        <v>0</v>
      </c>
      <c r="G54" s="33">
        <f t="shared" si="21"/>
        <v>0</v>
      </c>
      <c r="H54" s="33">
        <f t="shared" si="21"/>
        <v>0</v>
      </c>
      <c r="I54" s="33">
        <f t="shared" si="21"/>
        <v>0</v>
      </c>
      <c r="J54" s="48">
        <f t="shared" si="19"/>
        <v>0</v>
      </c>
      <c r="P54" s="37"/>
    </row>
    <row r="55" spans="2:16" s="37" customFormat="1" x14ac:dyDescent="0.2">
      <c r="B55" s="38" t="s">
        <v>46</v>
      </c>
      <c r="C55" s="12">
        <v>0</v>
      </c>
      <c r="D55" s="12">
        <v>0</v>
      </c>
      <c r="E55" s="12">
        <v>0</v>
      </c>
      <c r="F55" s="35">
        <v>0</v>
      </c>
      <c r="G55" s="36">
        <v>0</v>
      </c>
      <c r="H55" s="35">
        <v>0</v>
      </c>
      <c r="I55" s="35">
        <v>0</v>
      </c>
      <c r="J55" s="66">
        <f t="shared" si="19"/>
        <v>0</v>
      </c>
    </row>
    <row r="56" spans="2:16" s="37" customFormat="1" ht="13.2" hidden="1" x14ac:dyDescent="0.2">
      <c r="B56" s="10" t="s">
        <v>40</v>
      </c>
      <c r="C56" s="33">
        <f>+C57</f>
        <v>0</v>
      </c>
      <c r="D56" s="33">
        <f t="shared" ref="D56:I56" si="22">+D57</f>
        <v>0</v>
      </c>
      <c r="E56" s="33">
        <f t="shared" si="22"/>
        <v>0</v>
      </c>
      <c r="F56" s="33">
        <f t="shared" si="22"/>
        <v>0</v>
      </c>
      <c r="G56" s="33">
        <f t="shared" si="22"/>
        <v>0</v>
      </c>
      <c r="H56" s="33">
        <f t="shared" si="22"/>
        <v>0</v>
      </c>
      <c r="I56" s="33">
        <f t="shared" si="22"/>
        <v>0</v>
      </c>
      <c r="J56" s="48">
        <f>SUM(E56:I56)</f>
        <v>0</v>
      </c>
    </row>
    <row r="57" spans="2:16" s="37" customFormat="1" ht="12" hidden="1" x14ac:dyDescent="0.2">
      <c r="B57" s="40" t="s">
        <v>41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48">
        <f>SUM(E57:I57)</f>
        <v>0</v>
      </c>
    </row>
    <row r="58" spans="2:16" s="37" customFormat="1" ht="13.2" hidden="1" x14ac:dyDescent="0.2">
      <c r="B58" s="10" t="s">
        <v>42</v>
      </c>
      <c r="C58" s="33">
        <f t="shared" ref="C58:I58" si="23">C59</f>
        <v>0</v>
      </c>
      <c r="D58" s="33">
        <f t="shared" si="23"/>
        <v>0</v>
      </c>
      <c r="E58" s="33">
        <f t="shared" si="23"/>
        <v>0</v>
      </c>
      <c r="F58" s="33">
        <f t="shared" si="23"/>
        <v>0</v>
      </c>
      <c r="G58" s="33">
        <f t="shared" si="23"/>
        <v>0</v>
      </c>
      <c r="H58" s="33">
        <f t="shared" si="23"/>
        <v>0</v>
      </c>
      <c r="I58" s="33">
        <f t="shared" si="23"/>
        <v>0</v>
      </c>
      <c r="J58" s="48">
        <f>SUM(E58:I58)</f>
        <v>0</v>
      </c>
    </row>
    <row r="59" spans="2:16" s="37" customFormat="1" ht="12" hidden="1" x14ac:dyDescent="0.2">
      <c r="B59" s="40" t="s">
        <v>43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48">
        <f>SUM(E59:I59)</f>
        <v>0</v>
      </c>
    </row>
    <row r="60" spans="2:16" ht="13.2" x14ac:dyDescent="0.25">
      <c r="B60" s="59" t="s">
        <v>24</v>
      </c>
      <c r="C60" s="54">
        <f>+C61</f>
        <v>0</v>
      </c>
      <c r="D60" s="54">
        <f>+D61</f>
        <v>0</v>
      </c>
      <c r="E60" s="54">
        <f t="shared" ref="E60:I61" si="24">+E61</f>
        <v>0</v>
      </c>
      <c r="F60" s="54">
        <f t="shared" si="24"/>
        <v>0</v>
      </c>
      <c r="G60" s="54">
        <f t="shared" si="24"/>
        <v>0</v>
      </c>
      <c r="H60" s="54">
        <f t="shared" si="24"/>
        <v>0</v>
      </c>
      <c r="I60" s="54">
        <f t="shared" si="24"/>
        <v>0</v>
      </c>
      <c r="J60" s="54">
        <f>SUM(E60:I60)</f>
        <v>0</v>
      </c>
    </row>
    <row r="61" spans="2:16" ht="13.2" x14ac:dyDescent="0.2">
      <c r="B61" s="10" t="s">
        <v>33</v>
      </c>
      <c r="C61" s="33">
        <f>+C62</f>
        <v>0</v>
      </c>
      <c r="D61" s="33">
        <f>+D62</f>
        <v>0</v>
      </c>
      <c r="E61" s="33">
        <f t="shared" si="24"/>
        <v>0</v>
      </c>
      <c r="F61" s="33">
        <f t="shared" si="24"/>
        <v>0</v>
      </c>
      <c r="G61" s="33">
        <f t="shared" si="24"/>
        <v>0</v>
      </c>
      <c r="H61" s="33">
        <f t="shared" si="24"/>
        <v>0</v>
      </c>
      <c r="I61" s="33">
        <f t="shared" si="24"/>
        <v>0</v>
      </c>
      <c r="J61" s="33">
        <f t="shared" ref="J61:J62" si="25">SUM(E61:I61)</f>
        <v>0</v>
      </c>
    </row>
    <row r="62" spans="2:16" s="11" customFormat="1" ht="12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3">
        <f t="shared" si="25"/>
        <v>0</v>
      </c>
      <c r="P62" s="37"/>
    </row>
    <row r="63" spans="2:16" x14ac:dyDescent="0.2">
      <c r="B63" s="1" t="s">
        <v>49</v>
      </c>
      <c r="C63" s="1"/>
      <c r="D63" s="1"/>
      <c r="E63" s="3"/>
      <c r="F63" s="16"/>
      <c r="G63" s="16"/>
      <c r="I63" s="49"/>
      <c r="J63" s="49"/>
    </row>
    <row r="64" spans="2:16" x14ac:dyDescent="0.2">
      <c r="B64" s="1" t="s">
        <v>48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B3358-653D-4E11-8A1A-BE3BB7B95E53}">
  <dimension ref="A10:R78"/>
  <sheetViews>
    <sheetView showGridLines="0" topLeftCell="A8" zoomScale="90" zoomScaleNormal="90" zoomScaleSheetLayoutView="100" workbookViewId="0">
      <selection activeCell="J43" sqref="J43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74"/>
      <c r="C10" s="74"/>
      <c r="D10" s="74"/>
      <c r="E10" s="74"/>
      <c r="F10" s="74"/>
      <c r="G10" s="74"/>
      <c r="H10" s="74"/>
      <c r="I10" s="74"/>
      <c r="J10" s="74"/>
    </row>
    <row r="11" spans="2:10" ht="12" customHeight="1" x14ac:dyDescent="0.25">
      <c r="B11" s="74"/>
      <c r="C11" s="74"/>
      <c r="D11" s="74"/>
      <c r="E11" s="74"/>
      <c r="F11" s="74"/>
      <c r="G11" s="74"/>
      <c r="H11" s="74"/>
      <c r="I11" s="74"/>
      <c r="J11" s="74"/>
    </row>
    <row r="12" spans="2:10" ht="12" customHeight="1" x14ac:dyDescent="0.25">
      <c r="B12" s="74"/>
      <c r="C12" s="74"/>
      <c r="D12" s="74"/>
      <c r="E12" s="74"/>
      <c r="F12" s="74"/>
      <c r="G12" s="74"/>
      <c r="H12" s="74"/>
      <c r="I12" s="74"/>
      <c r="J12" s="74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5" t="s">
        <v>0</v>
      </c>
      <c r="C15" s="78" t="s">
        <v>1</v>
      </c>
      <c r="D15" s="79"/>
      <c r="E15" s="80"/>
      <c r="F15" s="72" t="s">
        <v>2</v>
      </c>
      <c r="G15" s="72" t="s">
        <v>3</v>
      </c>
      <c r="H15" s="72" t="s">
        <v>4</v>
      </c>
      <c r="I15" s="72" t="s">
        <v>5</v>
      </c>
      <c r="J15" s="72" t="s">
        <v>56</v>
      </c>
    </row>
    <row r="16" spans="2:10" ht="18.75" customHeight="1" x14ac:dyDescent="0.2">
      <c r="B16" s="76"/>
      <c r="C16" s="72" t="s">
        <v>53</v>
      </c>
      <c r="D16" s="72" t="s">
        <v>54</v>
      </c>
      <c r="E16" s="72" t="s">
        <v>55</v>
      </c>
      <c r="F16" s="81"/>
      <c r="G16" s="81"/>
      <c r="H16" s="81"/>
      <c r="I16" s="81"/>
      <c r="J16" s="81"/>
    </row>
    <row r="17" spans="2:16" ht="27" customHeight="1" thickBot="1" x14ac:dyDescent="0.25">
      <c r="B17" s="77"/>
      <c r="C17" s="73"/>
      <c r="D17" s="73"/>
      <c r="E17" s="73"/>
      <c r="F17" s="73"/>
      <c r="G17" s="73"/>
      <c r="H17" s="73"/>
      <c r="I17" s="73"/>
      <c r="J17" s="73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+C22+C50</f>
        <v>236956</v>
      </c>
      <c r="D19" s="22">
        <f t="shared" si="0"/>
        <v>123392</v>
      </c>
      <c r="E19" s="22">
        <f t="shared" si="0"/>
        <v>772845.23685428291</v>
      </c>
      <c r="F19" s="22">
        <f t="shared" si="0"/>
        <v>942.73192478368105</v>
      </c>
      <c r="G19" s="22">
        <f t="shared" si="0"/>
        <v>0</v>
      </c>
      <c r="H19" s="22">
        <f t="shared" si="0"/>
        <v>0</v>
      </c>
      <c r="I19" s="22">
        <f t="shared" si="0"/>
        <v>4453.3069999999998</v>
      </c>
      <c r="J19" s="22">
        <f>SUM(E19:I19)</f>
        <v>778241.27577906661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236956</v>
      </c>
      <c r="D22" s="31">
        <f t="shared" si="1"/>
        <v>123392</v>
      </c>
      <c r="E22" s="31">
        <f t="shared" si="1"/>
        <v>772845.23685428291</v>
      </c>
      <c r="F22" s="31">
        <f t="shared" si="1"/>
        <v>942.73192478368105</v>
      </c>
      <c r="G22" s="31">
        <f t="shared" si="1"/>
        <v>0</v>
      </c>
      <c r="H22" s="31">
        <f t="shared" si="1"/>
        <v>0</v>
      </c>
      <c r="I22" s="31">
        <f t="shared" si="1"/>
        <v>4453.3069999999998</v>
      </c>
      <c r="J22" s="32">
        <f t="shared" si="1"/>
        <v>778241.27577906661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236956</v>
      </c>
      <c r="D23" s="60">
        <f t="shared" si="2"/>
        <v>123392</v>
      </c>
      <c r="E23" s="60">
        <f t="shared" si="2"/>
        <v>772845.23685428291</v>
      </c>
      <c r="F23" s="60">
        <f t="shared" si="2"/>
        <v>942.73192478368105</v>
      </c>
      <c r="G23" s="60">
        <f t="shared" si="2"/>
        <v>0</v>
      </c>
      <c r="H23" s="60">
        <f t="shared" si="2"/>
        <v>0</v>
      </c>
      <c r="I23" s="60">
        <f t="shared" si="2"/>
        <v>4453.3069999999998</v>
      </c>
      <c r="J23" s="61">
        <f t="shared" ref="J23:J46" si="3">SUM(E23:I23)</f>
        <v>778241.27577906661</v>
      </c>
      <c r="M23" s="16"/>
    </row>
    <row r="24" spans="2:16" ht="13.2" x14ac:dyDescent="0.2">
      <c r="B24" s="10" t="s">
        <v>10</v>
      </c>
      <c r="C24" s="33">
        <f t="shared" ref="C24:I24" si="4">C25</f>
        <v>11852</v>
      </c>
      <c r="D24" s="33">
        <f t="shared" si="4"/>
        <v>6263</v>
      </c>
      <c r="E24" s="33">
        <f t="shared" si="4"/>
        <v>73329.815000000017</v>
      </c>
      <c r="F24" s="33">
        <f t="shared" si="4"/>
        <v>0</v>
      </c>
      <c r="G24" s="33">
        <f t="shared" si="4"/>
        <v>0</v>
      </c>
      <c r="H24" s="33">
        <f t="shared" si="4"/>
        <v>0</v>
      </c>
      <c r="I24" s="33">
        <f t="shared" si="4"/>
        <v>0</v>
      </c>
      <c r="J24" s="33">
        <f t="shared" si="3"/>
        <v>73329.815000000017</v>
      </c>
      <c r="M24" s="16"/>
    </row>
    <row r="25" spans="2:16" s="11" customFormat="1" x14ac:dyDescent="0.2">
      <c r="B25" s="34" t="s">
        <v>11</v>
      </c>
      <c r="C25" s="12">
        <v>11852</v>
      </c>
      <c r="D25" s="12">
        <v>6263</v>
      </c>
      <c r="E25" s="12">
        <v>73329.815000000017</v>
      </c>
      <c r="F25" s="35">
        <v>0</v>
      </c>
      <c r="G25" s="36">
        <v>0</v>
      </c>
      <c r="H25" s="35">
        <v>0</v>
      </c>
      <c r="I25" s="35">
        <v>0</v>
      </c>
      <c r="J25" s="35">
        <f t="shared" si="3"/>
        <v>73329.815000000017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69</v>
      </c>
      <c r="D26" s="33">
        <f t="shared" si="5"/>
        <v>46</v>
      </c>
      <c r="E26" s="33">
        <f>E27</f>
        <v>0</v>
      </c>
      <c r="F26" s="33">
        <f>F27</f>
        <v>0</v>
      </c>
      <c r="G26" s="33">
        <f>G27</f>
        <v>0</v>
      </c>
      <c r="H26" s="33">
        <f>H27</f>
        <v>0</v>
      </c>
      <c r="I26" s="33">
        <f>I27</f>
        <v>0</v>
      </c>
      <c r="J26" s="33">
        <f t="shared" si="3"/>
        <v>0</v>
      </c>
      <c r="P26" s="37"/>
    </row>
    <row r="27" spans="2:16" s="37" customFormat="1" x14ac:dyDescent="0.2">
      <c r="B27" s="38" t="s">
        <v>36</v>
      </c>
      <c r="C27" s="12">
        <v>69</v>
      </c>
      <c r="D27" s="12">
        <v>46</v>
      </c>
      <c r="E27" s="36">
        <v>0</v>
      </c>
      <c r="F27" s="35">
        <v>0</v>
      </c>
      <c r="G27" s="36">
        <v>0</v>
      </c>
      <c r="H27" s="35">
        <v>0</v>
      </c>
      <c r="I27" s="35">
        <v>0</v>
      </c>
      <c r="J27" s="35">
        <f t="shared" si="3"/>
        <v>0</v>
      </c>
    </row>
    <row r="28" spans="2:16" s="37" customFormat="1" ht="13.2" x14ac:dyDescent="0.2">
      <c r="B28" s="10" t="s">
        <v>45</v>
      </c>
      <c r="C28" s="33">
        <f t="shared" ref="C28:I28" si="6">C29</f>
        <v>34664</v>
      </c>
      <c r="D28" s="33">
        <f t="shared" si="6"/>
        <v>17792</v>
      </c>
      <c r="E28" s="33">
        <f t="shared" si="6"/>
        <v>52879.014999999999</v>
      </c>
      <c r="F28" s="33">
        <f t="shared" si="6"/>
        <v>0</v>
      </c>
      <c r="G28" s="33">
        <f t="shared" si="6"/>
        <v>0</v>
      </c>
      <c r="H28" s="33">
        <f t="shared" si="6"/>
        <v>0</v>
      </c>
      <c r="I28" s="33">
        <f t="shared" si="6"/>
        <v>0</v>
      </c>
      <c r="J28" s="33">
        <f t="shared" ref="J28:J29" si="7">SUM(E28:I28)</f>
        <v>52879.014999999999</v>
      </c>
    </row>
    <row r="29" spans="2:16" s="37" customFormat="1" x14ac:dyDescent="0.2">
      <c r="B29" s="40" t="s">
        <v>47</v>
      </c>
      <c r="C29" s="12">
        <v>34664</v>
      </c>
      <c r="D29" s="12">
        <v>17792</v>
      </c>
      <c r="E29" s="12">
        <v>52879.014999999999</v>
      </c>
      <c r="F29" s="35">
        <v>0</v>
      </c>
      <c r="G29" s="36">
        <v>0</v>
      </c>
      <c r="H29" s="35">
        <v>0</v>
      </c>
      <c r="I29" s="35">
        <v>0</v>
      </c>
      <c r="J29" s="35">
        <f t="shared" si="7"/>
        <v>52879.014999999999</v>
      </c>
    </row>
    <row r="30" spans="2:16" ht="13.2" x14ac:dyDescent="0.2">
      <c r="B30" s="10" t="s">
        <v>14</v>
      </c>
      <c r="C30" s="39">
        <f t="shared" ref="C30:I30" si="8">SUM(C31:C33)</f>
        <v>185959</v>
      </c>
      <c r="D30" s="39">
        <f t="shared" si="8"/>
        <v>96905</v>
      </c>
      <c r="E30" s="39">
        <f t="shared" si="8"/>
        <v>628176.7468542828</v>
      </c>
      <c r="F30" s="39">
        <f t="shared" si="8"/>
        <v>933.9319247836811</v>
      </c>
      <c r="G30" s="39">
        <f t="shared" si="8"/>
        <v>0</v>
      </c>
      <c r="H30" s="39">
        <f t="shared" si="8"/>
        <v>0</v>
      </c>
      <c r="I30" s="39">
        <f t="shared" si="8"/>
        <v>4453.3069999999998</v>
      </c>
      <c r="J30" s="33">
        <f t="shared" si="3"/>
        <v>633563.98577906645</v>
      </c>
    </row>
    <row r="31" spans="2:16" s="11" customFormat="1" x14ac:dyDescent="0.2">
      <c r="B31" s="40" t="s">
        <v>15</v>
      </c>
      <c r="C31" s="12">
        <v>80037</v>
      </c>
      <c r="D31" s="12">
        <v>40947</v>
      </c>
      <c r="E31" s="12">
        <v>346121.01297428273</v>
      </c>
      <c r="F31" s="35">
        <v>933.9319247836811</v>
      </c>
      <c r="G31" s="36">
        <v>0</v>
      </c>
      <c r="H31" s="35">
        <v>0</v>
      </c>
      <c r="I31" s="35">
        <v>4453.3069999999998</v>
      </c>
      <c r="J31" s="35">
        <f t="shared" si="3"/>
        <v>351508.25189906638</v>
      </c>
      <c r="P31" s="37"/>
    </row>
    <row r="32" spans="2:16" s="11" customFormat="1" x14ac:dyDescent="0.2">
      <c r="B32" s="40" t="s">
        <v>16</v>
      </c>
      <c r="C32" s="12">
        <v>105922</v>
      </c>
      <c r="D32" s="12">
        <v>55958</v>
      </c>
      <c r="E32" s="12">
        <v>282055.73388000007</v>
      </c>
      <c r="F32" s="35">
        <v>0</v>
      </c>
      <c r="G32" s="35">
        <v>0</v>
      </c>
      <c r="H32" s="35">
        <v>0</v>
      </c>
      <c r="I32" s="35">
        <v>0</v>
      </c>
      <c r="J32" s="35">
        <f t="shared" si="3"/>
        <v>282055.73388000007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0</v>
      </c>
      <c r="H33" s="35">
        <v>0</v>
      </c>
      <c r="I33" s="35">
        <v>0</v>
      </c>
      <c r="J33" s="35">
        <f t="shared" si="3"/>
        <v>0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4280</v>
      </c>
      <c r="D34" s="33">
        <f t="shared" si="9"/>
        <v>2318</v>
      </c>
      <c r="E34" s="33">
        <f>E35</f>
        <v>18455.760000000002</v>
      </c>
      <c r="F34" s="33">
        <f>F35</f>
        <v>8.8000000000000007</v>
      </c>
      <c r="G34" s="33">
        <f>G35</f>
        <v>0</v>
      </c>
      <c r="H34" s="33">
        <f>H35</f>
        <v>0</v>
      </c>
      <c r="I34" s="33">
        <f>I35</f>
        <v>0</v>
      </c>
      <c r="J34" s="33">
        <f t="shared" si="3"/>
        <v>18464.560000000001</v>
      </c>
      <c r="P34" s="37"/>
    </row>
    <row r="35" spans="1:18" s="11" customFormat="1" x14ac:dyDescent="0.2">
      <c r="A35" s="37"/>
      <c r="B35" s="40" t="s">
        <v>19</v>
      </c>
      <c r="C35" s="12">
        <v>4280</v>
      </c>
      <c r="D35" s="12">
        <v>2318</v>
      </c>
      <c r="E35" s="12">
        <v>18455.760000000002</v>
      </c>
      <c r="F35" s="35">
        <v>8.8000000000000007</v>
      </c>
      <c r="G35" s="36">
        <v>0</v>
      </c>
      <c r="H35" s="35">
        <v>0</v>
      </c>
      <c r="I35" s="35">
        <v>0</v>
      </c>
      <c r="J35" s="35">
        <f t="shared" si="3"/>
        <v>18464.560000000001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132</v>
      </c>
      <c r="D36" s="33">
        <f t="shared" si="10"/>
        <v>68</v>
      </c>
      <c r="E36" s="33">
        <f t="shared" si="10"/>
        <v>3.9</v>
      </c>
      <c r="F36" s="33">
        <f t="shared" si="10"/>
        <v>0</v>
      </c>
      <c r="G36" s="33">
        <f t="shared" si="10"/>
        <v>0</v>
      </c>
      <c r="H36" s="33">
        <f t="shared" si="10"/>
        <v>0</v>
      </c>
      <c r="I36" s="33">
        <f t="shared" si="10"/>
        <v>0</v>
      </c>
      <c r="J36" s="33">
        <f t="shared" si="3"/>
        <v>3.9</v>
      </c>
      <c r="P36" s="37"/>
    </row>
    <row r="37" spans="1:18" s="11" customFormat="1" x14ac:dyDescent="0.2">
      <c r="B37" s="38" t="s">
        <v>21</v>
      </c>
      <c r="C37" s="12">
        <v>132</v>
      </c>
      <c r="D37" s="12">
        <v>68</v>
      </c>
      <c r="E37" s="12">
        <v>3.9</v>
      </c>
      <c r="F37" s="35">
        <v>0</v>
      </c>
      <c r="G37" s="36">
        <v>0</v>
      </c>
      <c r="H37" s="35">
        <v>0</v>
      </c>
      <c r="I37" s="35">
        <v>0</v>
      </c>
      <c r="J37" s="35">
        <f t="shared" si="3"/>
        <v>3.9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0</v>
      </c>
      <c r="D38" s="33">
        <f t="shared" si="11"/>
        <v>0</v>
      </c>
      <c r="E38" s="33">
        <f>E39</f>
        <v>0</v>
      </c>
      <c r="F38" s="33">
        <f>F39</f>
        <v>0</v>
      </c>
      <c r="G38" s="33">
        <f>G39</f>
        <v>0</v>
      </c>
      <c r="H38" s="33">
        <f>H39</f>
        <v>0</v>
      </c>
      <c r="I38" s="33">
        <f>I39</f>
        <v>0</v>
      </c>
      <c r="J38" s="33">
        <f t="shared" si="3"/>
        <v>0</v>
      </c>
      <c r="P38" s="37"/>
    </row>
    <row r="39" spans="1:18" s="11" customFormat="1" x14ac:dyDescent="0.2">
      <c r="B39" s="40" t="s">
        <v>23</v>
      </c>
      <c r="C39" s="12">
        <v>0</v>
      </c>
      <c r="D39" s="12">
        <v>0</v>
      </c>
      <c r="E39" s="12">
        <v>0</v>
      </c>
      <c r="F39" s="35">
        <v>0</v>
      </c>
      <c r="G39" s="36">
        <v>0</v>
      </c>
      <c r="H39" s="35">
        <v>0</v>
      </c>
      <c r="I39" s="35">
        <v>0</v>
      </c>
      <c r="J39" s="35">
        <f t="shared" si="3"/>
        <v>0</v>
      </c>
      <c r="P39" s="37"/>
    </row>
    <row r="40" spans="1:18" ht="13.2" x14ac:dyDescent="0.25">
      <c r="B40" s="59" t="s">
        <v>24</v>
      </c>
      <c r="C40" s="60">
        <f>C41+C44+C47</f>
        <v>0</v>
      </c>
      <c r="D40" s="60">
        <f>D41+D44+D47</f>
        <v>0</v>
      </c>
      <c r="E40" s="60">
        <f>E41+E44+E47</f>
        <v>0</v>
      </c>
      <c r="F40" s="60">
        <f>F41+F44+F47</f>
        <v>0</v>
      </c>
      <c r="G40" s="60">
        <f t="shared" ref="G40:I40" si="12">G41+G44+G47</f>
        <v>0</v>
      </c>
      <c r="H40" s="60">
        <f t="shared" si="12"/>
        <v>0</v>
      </c>
      <c r="I40" s="60">
        <f t="shared" si="12"/>
        <v>0</v>
      </c>
      <c r="J40" s="60">
        <f>SUM(E40:I40)</f>
        <v>0</v>
      </c>
      <c r="Q40" s="11"/>
      <c r="R40" s="11"/>
    </row>
    <row r="41" spans="1:18" ht="13.2" x14ac:dyDescent="0.2">
      <c r="B41" s="10" t="s">
        <v>25</v>
      </c>
      <c r="C41" s="33">
        <f>C42+C43</f>
        <v>0</v>
      </c>
      <c r="D41" s="33">
        <f t="shared" ref="D41:I41" si="13">D42+D43</f>
        <v>0</v>
      </c>
      <c r="E41" s="33">
        <f t="shared" si="13"/>
        <v>0</v>
      </c>
      <c r="F41" s="33">
        <f t="shared" si="13"/>
        <v>0</v>
      </c>
      <c r="G41" s="33">
        <f t="shared" si="13"/>
        <v>0</v>
      </c>
      <c r="H41" s="33">
        <f t="shared" si="13"/>
        <v>0</v>
      </c>
      <c r="I41" s="33">
        <f t="shared" si="13"/>
        <v>0</v>
      </c>
      <c r="J41" s="33">
        <f t="shared" si="3"/>
        <v>0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>
        <v>0</v>
      </c>
      <c r="G42" s="36">
        <v>0</v>
      </c>
      <c r="H42" s="35">
        <v>0</v>
      </c>
      <c r="I42" s="35">
        <v>0</v>
      </c>
      <c r="J42" s="35">
        <f t="shared" si="3"/>
        <v>0</v>
      </c>
      <c r="P42" s="37"/>
    </row>
    <row r="43" spans="1:18" s="11" customFormat="1" x14ac:dyDescent="0.2">
      <c r="B43" s="40" t="s">
        <v>51</v>
      </c>
      <c r="C43" s="12">
        <v>0</v>
      </c>
      <c r="D43" s="12">
        <v>0</v>
      </c>
      <c r="E43" s="12">
        <v>0</v>
      </c>
      <c r="F43" s="36">
        <v>0</v>
      </c>
      <c r="G43" s="36">
        <v>0</v>
      </c>
      <c r="H43" s="36">
        <v>0</v>
      </c>
      <c r="I43" s="36">
        <v>0</v>
      </c>
      <c r="J43" s="35">
        <f t="shared" si="3"/>
        <v>0</v>
      </c>
      <c r="P43" s="37"/>
    </row>
    <row r="44" spans="1:18" s="11" customFormat="1" ht="13.2" x14ac:dyDescent="0.2">
      <c r="B44" s="10" t="s">
        <v>27</v>
      </c>
      <c r="C44" s="39">
        <f t="shared" ref="C44:I44" si="14">SUM(C45:C46)</f>
        <v>0</v>
      </c>
      <c r="D44" s="39">
        <f t="shared" si="14"/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9">
        <f t="shared" si="14"/>
        <v>0</v>
      </c>
      <c r="J44" s="33">
        <f t="shared" si="3"/>
        <v>0</v>
      </c>
      <c r="P44" s="37"/>
    </row>
    <row r="45" spans="1:18" s="11" customFormat="1" x14ac:dyDescent="0.2">
      <c r="B45" s="40" t="s">
        <v>28</v>
      </c>
      <c r="C45" s="12">
        <v>0</v>
      </c>
      <c r="D45" s="12">
        <v>0</v>
      </c>
      <c r="E45" s="12">
        <v>0</v>
      </c>
      <c r="F45" s="35">
        <v>0</v>
      </c>
      <c r="G45" s="36">
        <v>0</v>
      </c>
      <c r="H45" s="35">
        <v>0</v>
      </c>
      <c r="I45" s="35">
        <v>0</v>
      </c>
      <c r="J45" s="35">
        <f t="shared" si="3"/>
        <v>0</v>
      </c>
      <c r="P45" s="37"/>
    </row>
    <row r="46" spans="1:18" s="11" customFormat="1" x14ac:dyDescent="0.2">
      <c r="B46" s="40" t="s">
        <v>29</v>
      </c>
      <c r="C46" s="12">
        <v>0</v>
      </c>
      <c r="D46" s="12">
        <v>0</v>
      </c>
      <c r="E46" s="12">
        <v>0</v>
      </c>
      <c r="F46" s="35">
        <v>0</v>
      </c>
      <c r="G46" s="36">
        <v>0</v>
      </c>
      <c r="H46" s="35">
        <v>0</v>
      </c>
      <c r="I46" s="35">
        <v>0</v>
      </c>
      <c r="J46" s="35">
        <f t="shared" si="3"/>
        <v>0</v>
      </c>
      <c r="P46" s="37"/>
    </row>
    <row r="47" spans="1:18" s="11" customFormat="1" ht="13.2" x14ac:dyDescent="0.2">
      <c r="B47" s="10" t="s">
        <v>30</v>
      </c>
      <c r="C47" s="33">
        <f t="shared" ref="C47:D47" si="15">C48</f>
        <v>0</v>
      </c>
      <c r="D47" s="33">
        <f t="shared" si="15"/>
        <v>0</v>
      </c>
      <c r="E47" s="33">
        <f>E48</f>
        <v>0</v>
      </c>
      <c r="F47" s="33">
        <f>F48</f>
        <v>0</v>
      </c>
      <c r="G47" s="33">
        <f>G48</f>
        <v>0</v>
      </c>
      <c r="H47" s="33">
        <f>H48</f>
        <v>0</v>
      </c>
      <c r="I47" s="33">
        <f>I48</f>
        <v>0</v>
      </c>
      <c r="J47" s="33">
        <f>SUM(E47:I47)</f>
        <v>0</v>
      </c>
      <c r="P47" s="37"/>
    </row>
    <row r="48" spans="1:18" s="11" customFormat="1" ht="12" thickBot="1" x14ac:dyDescent="0.25">
      <c r="B48" s="42" t="s">
        <v>37</v>
      </c>
      <c r="C48" s="12">
        <v>0</v>
      </c>
      <c r="D48" s="12">
        <v>0</v>
      </c>
      <c r="E48" s="12">
        <v>0</v>
      </c>
      <c r="F48" s="43">
        <v>0</v>
      </c>
      <c r="G48" s="44">
        <v>0</v>
      </c>
      <c r="H48" s="36">
        <v>0</v>
      </c>
      <c r="I48" s="43">
        <v>0</v>
      </c>
      <c r="J48" s="43">
        <f>SUM(E48:I48)</f>
        <v>0</v>
      </c>
      <c r="P48" s="37"/>
    </row>
    <row r="49" spans="2:16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47"/>
      <c r="M49" s="16"/>
      <c r="O49" s="11"/>
    </row>
    <row r="50" spans="2:16" ht="13.2" x14ac:dyDescent="0.2">
      <c r="B50" s="30" t="s">
        <v>8</v>
      </c>
      <c r="C50" s="32">
        <f t="shared" ref="C50:I50" si="16">C51+C60</f>
        <v>0</v>
      </c>
      <c r="D50" s="32">
        <f t="shared" si="16"/>
        <v>0</v>
      </c>
      <c r="E50" s="32">
        <f t="shared" si="16"/>
        <v>0</v>
      </c>
      <c r="F50" s="32">
        <f t="shared" si="16"/>
        <v>0</v>
      </c>
      <c r="G50" s="32">
        <f t="shared" si="16"/>
        <v>0</v>
      </c>
      <c r="H50" s="32">
        <f t="shared" si="16"/>
        <v>0</v>
      </c>
      <c r="I50" s="32">
        <f t="shared" si="16"/>
        <v>0</v>
      </c>
      <c r="J50" s="32">
        <f>SUM(E50:I50)</f>
        <v>0</v>
      </c>
    </row>
    <row r="51" spans="2:16" ht="13.2" x14ac:dyDescent="0.25">
      <c r="B51" s="59" t="s">
        <v>9</v>
      </c>
      <c r="C51" s="57">
        <f>C52+C54+C56+C58</f>
        <v>0</v>
      </c>
      <c r="D51" s="57">
        <f t="shared" ref="D51:J51" si="17">D52+D54+D56+D58</f>
        <v>0</v>
      </c>
      <c r="E51" s="57">
        <f t="shared" si="17"/>
        <v>0</v>
      </c>
      <c r="F51" s="57">
        <f t="shared" si="17"/>
        <v>0</v>
      </c>
      <c r="G51" s="57">
        <f t="shared" si="17"/>
        <v>0</v>
      </c>
      <c r="H51" s="57">
        <f t="shared" si="17"/>
        <v>0</v>
      </c>
      <c r="I51" s="57">
        <f t="shared" si="17"/>
        <v>0</v>
      </c>
      <c r="J51" s="57">
        <f t="shared" si="17"/>
        <v>0</v>
      </c>
    </row>
    <row r="52" spans="2:16" ht="13.2" hidden="1" x14ac:dyDescent="0.2">
      <c r="B52" s="10" t="s">
        <v>38</v>
      </c>
      <c r="C52" s="39">
        <f>+C53</f>
        <v>0</v>
      </c>
      <c r="D52" s="39">
        <f t="shared" ref="D52:I52" si="18">+D53</f>
        <v>0</v>
      </c>
      <c r="E52" s="39">
        <f t="shared" si="18"/>
        <v>0</v>
      </c>
      <c r="F52" s="39">
        <f t="shared" si="18"/>
        <v>0</v>
      </c>
      <c r="G52" s="39">
        <f t="shared" si="18"/>
        <v>0</v>
      </c>
      <c r="H52" s="39">
        <f t="shared" si="18"/>
        <v>0</v>
      </c>
      <c r="I52" s="39">
        <f t="shared" si="18"/>
        <v>0</v>
      </c>
      <c r="J52" s="48">
        <f>SUM(E52:I52)</f>
        <v>0</v>
      </c>
    </row>
    <row r="53" spans="2:16" ht="12" hidden="1" x14ac:dyDescent="0.2">
      <c r="B53" s="40" t="s">
        <v>39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48">
        <f t="shared" ref="J53:J55" si="19">SUM(E53:I53)</f>
        <v>0</v>
      </c>
    </row>
    <row r="54" spans="2:16" s="11" customFormat="1" ht="13.2" x14ac:dyDescent="0.2">
      <c r="B54" s="10" t="s">
        <v>32</v>
      </c>
      <c r="C54" s="33">
        <f t="shared" ref="C54:D54" si="20">C55</f>
        <v>0</v>
      </c>
      <c r="D54" s="33">
        <f t="shared" si="20"/>
        <v>0</v>
      </c>
      <c r="E54" s="33">
        <f>E55</f>
        <v>0</v>
      </c>
      <c r="F54" s="33">
        <f t="shared" ref="F54:I54" si="21">F55</f>
        <v>0</v>
      </c>
      <c r="G54" s="33">
        <f t="shared" si="21"/>
        <v>0</v>
      </c>
      <c r="H54" s="33">
        <f t="shared" si="21"/>
        <v>0</v>
      </c>
      <c r="I54" s="33">
        <f t="shared" si="21"/>
        <v>0</v>
      </c>
      <c r="J54" s="48">
        <f t="shared" si="19"/>
        <v>0</v>
      </c>
      <c r="P54" s="37"/>
    </row>
    <row r="55" spans="2:16" s="37" customFormat="1" x14ac:dyDescent="0.2">
      <c r="B55" s="38" t="s">
        <v>46</v>
      </c>
      <c r="C55" s="12">
        <v>0</v>
      </c>
      <c r="D55" s="12">
        <v>0</v>
      </c>
      <c r="E55" s="12">
        <v>0</v>
      </c>
      <c r="F55" s="35">
        <v>0</v>
      </c>
      <c r="G55" s="36">
        <v>0</v>
      </c>
      <c r="H55" s="35">
        <v>0</v>
      </c>
      <c r="I55" s="35">
        <v>0</v>
      </c>
      <c r="J55" s="66">
        <f t="shared" si="19"/>
        <v>0</v>
      </c>
    </row>
    <row r="56" spans="2:16" s="37" customFormat="1" ht="13.2" hidden="1" x14ac:dyDescent="0.2">
      <c r="B56" s="10" t="s">
        <v>40</v>
      </c>
      <c r="C56" s="33">
        <f>+C57</f>
        <v>0</v>
      </c>
      <c r="D56" s="33">
        <f t="shared" ref="D56:I56" si="22">+D57</f>
        <v>0</v>
      </c>
      <c r="E56" s="33">
        <f t="shared" si="22"/>
        <v>0</v>
      </c>
      <c r="F56" s="33">
        <f t="shared" si="22"/>
        <v>0</v>
      </c>
      <c r="G56" s="33">
        <f t="shared" si="22"/>
        <v>0</v>
      </c>
      <c r="H56" s="33">
        <f t="shared" si="22"/>
        <v>0</v>
      </c>
      <c r="I56" s="33">
        <f t="shared" si="22"/>
        <v>0</v>
      </c>
      <c r="J56" s="48">
        <f>SUM(E56:I56)</f>
        <v>0</v>
      </c>
    </row>
    <row r="57" spans="2:16" s="37" customFormat="1" ht="12" hidden="1" x14ac:dyDescent="0.2">
      <c r="B57" s="40" t="s">
        <v>41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48">
        <f>SUM(E57:I57)</f>
        <v>0</v>
      </c>
    </row>
    <row r="58" spans="2:16" s="37" customFormat="1" ht="13.2" hidden="1" x14ac:dyDescent="0.2">
      <c r="B58" s="10" t="s">
        <v>42</v>
      </c>
      <c r="C58" s="33">
        <f t="shared" ref="C58:I58" si="23">C59</f>
        <v>0</v>
      </c>
      <c r="D58" s="33">
        <f t="shared" si="23"/>
        <v>0</v>
      </c>
      <c r="E58" s="33">
        <f t="shared" si="23"/>
        <v>0</v>
      </c>
      <c r="F58" s="33">
        <f t="shared" si="23"/>
        <v>0</v>
      </c>
      <c r="G58" s="33">
        <f t="shared" si="23"/>
        <v>0</v>
      </c>
      <c r="H58" s="33">
        <f t="shared" si="23"/>
        <v>0</v>
      </c>
      <c r="I58" s="33">
        <f t="shared" si="23"/>
        <v>0</v>
      </c>
      <c r="J58" s="48">
        <f>SUM(E58:I58)</f>
        <v>0</v>
      </c>
    </row>
    <row r="59" spans="2:16" s="37" customFormat="1" ht="12" hidden="1" x14ac:dyDescent="0.2">
      <c r="B59" s="40" t="s">
        <v>43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48">
        <f>SUM(E59:I59)</f>
        <v>0</v>
      </c>
    </row>
    <row r="60" spans="2:16" ht="13.2" x14ac:dyDescent="0.25">
      <c r="B60" s="59" t="s">
        <v>24</v>
      </c>
      <c r="C60" s="54">
        <f>+C61</f>
        <v>0</v>
      </c>
      <c r="D60" s="54">
        <f>+D61</f>
        <v>0</v>
      </c>
      <c r="E60" s="54">
        <f t="shared" ref="E60:I61" si="24">+E61</f>
        <v>0</v>
      </c>
      <c r="F60" s="54">
        <f t="shared" si="24"/>
        <v>0</v>
      </c>
      <c r="G60" s="54">
        <f t="shared" si="24"/>
        <v>0</v>
      </c>
      <c r="H60" s="54">
        <f t="shared" si="24"/>
        <v>0</v>
      </c>
      <c r="I60" s="54">
        <f t="shared" si="24"/>
        <v>0</v>
      </c>
      <c r="J60" s="54">
        <f>SUM(E60:I60)</f>
        <v>0</v>
      </c>
    </row>
    <row r="61" spans="2:16" ht="13.2" x14ac:dyDescent="0.2">
      <c r="B61" s="10" t="s">
        <v>33</v>
      </c>
      <c r="C61" s="33">
        <f>+C62</f>
        <v>0</v>
      </c>
      <c r="D61" s="33">
        <f>+D62</f>
        <v>0</v>
      </c>
      <c r="E61" s="33">
        <f t="shared" si="24"/>
        <v>0</v>
      </c>
      <c r="F61" s="33">
        <f t="shared" si="24"/>
        <v>0</v>
      </c>
      <c r="G61" s="33">
        <f t="shared" si="24"/>
        <v>0</v>
      </c>
      <c r="H61" s="33">
        <f t="shared" si="24"/>
        <v>0</v>
      </c>
      <c r="I61" s="33">
        <f t="shared" si="24"/>
        <v>0</v>
      </c>
      <c r="J61" s="33">
        <f t="shared" ref="J61:J62" si="25">SUM(E61:I61)</f>
        <v>0</v>
      </c>
    </row>
    <row r="62" spans="2:16" s="11" customFormat="1" ht="12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3">
        <f t="shared" si="25"/>
        <v>0</v>
      </c>
      <c r="P62" s="37"/>
    </row>
    <row r="63" spans="2:16" x14ac:dyDescent="0.2">
      <c r="B63" s="1" t="s">
        <v>49</v>
      </c>
      <c r="C63" s="1"/>
      <c r="D63" s="1"/>
      <c r="E63" s="3"/>
      <c r="F63" s="16"/>
      <c r="G63" s="16"/>
      <c r="I63" s="49"/>
      <c r="J63" s="49"/>
    </row>
    <row r="64" spans="2:16" x14ac:dyDescent="0.2">
      <c r="B64" s="1" t="s">
        <v>48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D3B9-8732-490B-8B99-F71E14F9C21C}">
  <dimension ref="A10:R78"/>
  <sheetViews>
    <sheetView showGridLines="0" topLeftCell="A15" zoomScale="90" zoomScaleNormal="90" zoomScaleSheetLayoutView="100" workbookViewId="0">
      <selection activeCell="G37" sqref="G37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74"/>
      <c r="C10" s="74"/>
      <c r="D10" s="74"/>
      <c r="E10" s="74"/>
      <c r="F10" s="74"/>
      <c r="G10" s="74"/>
      <c r="H10" s="74"/>
      <c r="I10" s="74"/>
      <c r="J10" s="74"/>
    </row>
    <row r="11" spans="2:10" ht="12" customHeight="1" x14ac:dyDescent="0.25">
      <c r="B11" s="74"/>
      <c r="C11" s="74"/>
      <c r="D11" s="74"/>
      <c r="E11" s="74"/>
      <c r="F11" s="74"/>
      <c r="G11" s="74"/>
      <c r="H11" s="74"/>
      <c r="I11" s="74"/>
      <c r="J11" s="74"/>
    </row>
    <row r="12" spans="2:10" ht="12" customHeight="1" x14ac:dyDescent="0.25">
      <c r="B12" s="74"/>
      <c r="C12" s="74"/>
      <c r="D12" s="74"/>
      <c r="E12" s="74"/>
      <c r="F12" s="74"/>
      <c r="G12" s="74"/>
      <c r="H12" s="74"/>
      <c r="I12" s="74"/>
      <c r="J12" s="74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5" t="s">
        <v>0</v>
      </c>
      <c r="C15" s="78" t="s">
        <v>1</v>
      </c>
      <c r="D15" s="79"/>
      <c r="E15" s="80"/>
      <c r="F15" s="72" t="s">
        <v>2</v>
      </c>
      <c r="G15" s="72" t="s">
        <v>3</v>
      </c>
      <c r="H15" s="72" t="s">
        <v>4</v>
      </c>
      <c r="I15" s="72" t="s">
        <v>5</v>
      </c>
      <c r="J15" s="72" t="s">
        <v>56</v>
      </c>
    </row>
    <row r="16" spans="2:10" ht="18.75" customHeight="1" x14ac:dyDescent="0.2">
      <c r="B16" s="76"/>
      <c r="C16" s="72" t="s">
        <v>53</v>
      </c>
      <c r="D16" s="72" t="s">
        <v>54</v>
      </c>
      <c r="E16" s="72" t="s">
        <v>55</v>
      </c>
      <c r="F16" s="81"/>
      <c r="G16" s="81"/>
      <c r="H16" s="81"/>
      <c r="I16" s="81"/>
      <c r="J16" s="81"/>
    </row>
    <row r="17" spans="2:16" ht="27" customHeight="1" thickBot="1" x14ac:dyDescent="0.25">
      <c r="B17" s="77"/>
      <c r="C17" s="73"/>
      <c r="D17" s="73"/>
      <c r="E17" s="73"/>
      <c r="F17" s="73"/>
      <c r="G17" s="73"/>
      <c r="H17" s="73"/>
      <c r="I17" s="73"/>
      <c r="J17" s="73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+C22+C50</f>
        <v>52704</v>
      </c>
      <c r="D19" s="22">
        <f t="shared" si="0"/>
        <v>28336</v>
      </c>
      <c r="E19" s="22">
        <f t="shared" si="0"/>
        <v>90355.348834845237</v>
      </c>
      <c r="F19" s="22">
        <f t="shared" si="0"/>
        <v>538444.85099999991</v>
      </c>
      <c r="G19" s="22">
        <f t="shared" si="0"/>
        <v>175658.02943586707</v>
      </c>
      <c r="H19" s="22">
        <f t="shared" si="0"/>
        <v>733931.92799999996</v>
      </c>
      <c r="I19" s="22">
        <f t="shared" si="0"/>
        <v>4050</v>
      </c>
      <c r="J19" s="22">
        <f>SUM(E19:I19)</f>
        <v>1542440.1572707123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52704</v>
      </c>
      <c r="D22" s="31">
        <f t="shared" si="1"/>
        <v>28336</v>
      </c>
      <c r="E22" s="31">
        <f t="shared" si="1"/>
        <v>90355.348834845237</v>
      </c>
      <c r="F22" s="31">
        <f t="shared" si="1"/>
        <v>516390.00099999993</v>
      </c>
      <c r="G22" s="31">
        <f t="shared" si="1"/>
        <v>174129.58943586706</v>
      </c>
      <c r="H22" s="31">
        <f t="shared" si="1"/>
        <v>732815.92799999996</v>
      </c>
      <c r="I22" s="31">
        <f t="shared" si="1"/>
        <v>4050</v>
      </c>
      <c r="J22" s="32">
        <f t="shared" si="1"/>
        <v>1517740.8672707123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42419</v>
      </c>
      <c r="D23" s="60">
        <f t="shared" si="2"/>
        <v>23190</v>
      </c>
      <c r="E23" s="60">
        <f t="shared" si="2"/>
        <v>6797.5888348452409</v>
      </c>
      <c r="F23" s="60">
        <f t="shared" si="2"/>
        <v>336999.15099999995</v>
      </c>
      <c r="G23" s="60">
        <f t="shared" si="2"/>
        <v>174129.58943586706</v>
      </c>
      <c r="H23" s="60">
        <f t="shared" si="2"/>
        <v>653717.478</v>
      </c>
      <c r="I23" s="60">
        <f t="shared" si="2"/>
        <v>0</v>
      </c>
      <c r="J23" s="61">
        <f t="shared" ref="J23:J46" si="3">SUM(E23:I23)</f>
        <v>1171643.8072707122</v>
      </c>
      <c r="M23" s="16"/>
    </row>
    <row r="24" spans="2:16" ht="13.2" x14ac:dyDescent="0.2">
      <c r="B24" s="10" t="s">
        <v>10</v>
      </c>
      <c r="C24" s="33">
        <f t="shared" ref="C24:I24" si="4">C25</f>
        <v>18560</v>
      </c>
      <c r="D24" s="33">
        <f t="shared" si="4"/>
        <v>10096</v>
      </c>
      <c r="E24" s="33">
        <f t="shared" si="4"/>
        <v>2434.078</v>
      </c>
      <c r="F24" s="33">
        <f t="shared" si="4"/>
        <v>0</v>
      </c>
      <c r="G24" s="33">
        <f t="shared" si="4"/>
        <v>0</v>
      </c>
      <c r="H24" s="33">
        <f t="shared" si="4"/>
        <v>0</v>
      </c>
      <c r="I24" s="33">
        <f t="shared" si="4"/>
        <v>0</v>
      </c>
      <c r="J24" s="33">
        <f t="shared" si="3"/>
        <v>2434.078</v>
      </c>
      <c r="M24" s="16"/>
    </row>
    <row r="25" spans="2:16" s="11" customFormat="1" x14ac:dyDescent="0.2">
      <c r="B25" s="34" t="s">
        <v>11</v>
      </c>
      <c r="C25" s="12">
        <v>18560</v>
      </c>
      <c r="D25" s="12">
        <v>10096</v>
      </c>
      <c r="E25" s="12">
        <v>2434.078</v>
      </c>
      <c r="F25" s="35">
        <v>0</v>
      </c>
      <c r="G25" s="36">
        <v>0</v>
      </c>
      <c r="H25" s="35">
        <v>0</v>
      </c>
      <c r="I25" s="35">
        <v>0</v>
      </c>
      <c r="J25" s="35">
        <f t="shared" si="3"/>
        <v>2434.078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0</v>
      </c>
      <c r="D26" s="33">
        <f t="shared" si="5"/>
        <v>0</v>
      </c>
      <c r="E26" s="33">
        <f>E27</f>
        <v>0</v>
      </c>
      <c r="F26" s="33">
        <f>F27</f>
        <v>886.6</v>
      </c>
      <c r="G26" s="33">
        <f>G27</f>
        <v>31044.71</v>
      </c>
      <c r="H26" s="33">
        <f>H27</f>
        <v>0</v>
      </c>
      <c r="I26" s="33">
        <f>I27</f>
        <v>0</v>
      </c>
      <c r="J26" s="33">
        <f t="shared" si="3"/>
        <v>31931.309999999998</v>
      </c>
      <c r="P26" s="37"/>
    </row>
    <row r="27" spans="2:16" s="37" customFormat="1" x14ac:dyDescent="0.2">
      <c r="B27" s="38" t="s">
        <v>36</v>
      </c>
      <c r="C27" s="12">
        <v>0</v>
      </c>
      <c r="D27" s="12">
        <v>0</v>
      </c>
      <c r="E27" s="36">
        <v>0</v>
      </c>
      <c r="F27" s="35">
        <v>886.6</v>
      </c>
      <c r="G27" s="36">
        <v>31044.71</v>
      </c>
      <c r="H27" s="35">
        <v>0</v>
      </c>
      <c r="I27" s="35">
        <v>0</v>
      </c>
      <c r="J27" s="35">
        <f t="shared" si="3"/>
        <v>31931.309999999998</v>
      </c>
    </row>
    <row r="28" spans="2:16" s="37" customFormat="1" ht="13.2" x14ac:dyDescent="0.2">
      <c r="B28" s="10" t="s">
        <v>45</v>
      </c>
      <c r="C28" s="33">
        <f t="shared" ref="C28:I28" si="6">C29</f>
        <v>0</v>
      </c>
      <c r="D28" s="33">
        <f t="shared" si="6"/>
        <v>0</v>
      </c>
      <c r="E28" s="33">
        <f t="shared" si="6"/>
        <v>0</v>
      </c>
      <c r="F28" s="33">
        <f t="shared" si="6"/>
        <v>0</v>
      </c>
      <c r="G28" s="33">
        <f t="shared" si="6"/>
        <v>0</v>
      </c>
      <c r="H28" s="33">
        <f t="shared" si="6"/>
        <v>0</v>
      </c>
      <c r="I28" s="33">
        <f t="shared" si="6"/>
        <v>0</v>
      </c>
      <c r="J28" s="33">
        <f t="shared" ref="J28:J29" si="7">SUM(E28:I28)</f>
        <v>0</v>
      </c>
    </row>
    <row r="29" spans="2:16" s="37" customFormat="1" x14ac:dyDescent="0.2">
      <c r="B29" s="40" t="s">
        <v>47</v>
      </c>
      <c r="C29" s="12">
        <v>0</v>
      </c>
      <c r="D29" s="12">
        <v>0</v>
      </c>
      <c r="E29" s="12">
        <v>0</v>
      </c>
      <c r="F29" s="35">
        <v>0</v>
      </c>
      <c r="G29" s="36">
        <v>0</v>
      </c>
      <c r="H29" s="35">
        <v>0</v>
      </c>
      <c r="I29" s="35">
        <v>0</v>
      </c>
      <c r="J29" s="35">
        <f t="shared" si="7"/>
        <v>0</v>
      </c>
    </row>
    <row r="30" spans="2:16" ht="13.2" x14ac:dyDescent="0.2">
      <c r="B30" s="10" t="s">
        <v>14</v>
      </c>
      <c r="C30" s="39">
        <f t="shared" ref="C30:I30" si="8">SUM(C31:C33)</f>
        <v>20614</v>
      </c>
      <c r="D30" s="39">
        <f t="shared" si="8"/>
        <v>10885</v>
      </c>
      <c r="E30" s="39">
        <f t="shared" si="8"/>
        <v>3861.3108348452411</v>
      </c>
      <c r="F30" s="39">
        <f t="shared" si="8"/>
        <v>886.6</v>
      </c>
      <c r="G30" s="39">
        <f t="shared" si="8"/>
        <v>0</v>
      </c>
      <c r="H30" s="39">
        <f t="shared" si="8"/>
        <v>513418.21800000005</v>
      </c>
      <c r="I30" s="39">
        <f t="shared" si="8"/>
        <v>0</v>
      </c>
      <c r="J30" s="33">
        <f t="shared" si="3"/>
        <v>518166.12883484527</v>
      </c>
    </row>
    <row r="31" spans="2:16" s="11" customFormat="1" x14ac:dyDescent="0.2">
      <c r="B31" s="40" t="s">
        <v>15</v>
      </c>
      <c r="C31" s="12">
        <v>20614</v>
      </c>
      <c r="D31" s="12">
        <v>10885</v>
      </c>
      <c r="E31" s="12">
        <v>3861.3108348452411</v>
      </c>
      <c r="F31" s="35">
        <v>886.6</v>
      </c>
      <c r="G31" s="36">
        <v>0</v>
      </c>
      <c r="H31" s="35">
        <v>513418.21800000005</v>
      </c>
      <c r="I31" s="35">
        <v>0</v>
      </c>
      <c r="J31" s="35">
        <f t="shared" si="3"/>
        <v>518166.12883484527</v>
      </c>
      <c r="P31" s="37"/>
    </row>
    <row r="32" spans="2:16" s="11" customFormat="1" x14ac:dyDescent="0.2">
      <c r="B32" s="40" t="s">
        <v>16</v>
      </c>
      <c r="C32" s="12">
        <v>0</v>
      </c>
      <c r="D32" s="12">
        <v>0</v>
      </c>
      <c r="E32" s="12">
        <v>0</v>
      </c>
      <c r="F32" s="35">
        <v>0</v>
      </c>
      <c r="G32" s="35">
        <v>0</v>
      </c>
      <c r="H32" s="35">
        <v>0</v>
      </c>
      <c r="I32" s="35">
        <v>0</v>
      </c>
      <c r="J32" s="35">
        <f t="shared" si="3"/>
        <v>0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0</v>
      </c>
      <c r="H33" s="35">
        <v>0</v>
      </c>
      <c r="I33" s="35">
        <v>0</v>
      </c>
      <c r="J33" s="35">
        <f t="shared" si="3"/>
        <v>0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0</v>
      </c>
      <c r="D34" s="33">
        <f t="shared" si="9"/>
        <v>0</v>
      </c>
      <c r="E34" s="33">
        <f>E35</f>
        <v>0</v>
      </c>
      <c r="F34" s="33">
        <f>F35</f>
        <v>0</v>
      </c>
      <c r="G34" s="33">
        <f>G35</f>
        <v>0</v>
      </c>
      <c r="H34" s="33">
        <f>H35</f>
        <v>0</v>
      </c>
      <c r="I34" s="33">
        <f>I35</f>
        <v>0</v>
      </c>
      <c r="J34" s="33">
        <f t="shared" si="3"/>
        <v>0</v>
      </c>
      <c r="P34" s="37"/>
    </row>
    <row r="35" spans="1:18" s="11" customFormat="1" x14ac:dyDescent="0.2">
      <c r="A35" s="37"/>
      <c r="B35" s="40" t="s">
        <v>19</v>
      </c>
      <c r="C35" s="12">
        <v>0</v>
      </c>
      <c r="D35" s="12">
        <v>0</v>
      </c>
      <c r="E35" s="12">
        <v>0</v>
      </c>
      <c r="F35" s="35">
        <v>0</v>
      </c>
      <c r="G35" s="36">
        <v>0</v>
      </c>
      <c r="H35" s="35">
        <v>0</v>
      </c>
      <c r="I35" s="35">
        <v>0</v>
      </c>
      <c r="J35" s="35">
        <f t="shared" si="3"/>
        <v>0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5</v>
      </c>
      <c r="D36" s="33">
        <f t="shared" si="10"/>
        <v>5</v>
      </c>
      <c r="E36" s="33">
        <f t="shared" si="10"/>
        <v>114.19999999999999</v>
      </c>
      <c r="F36" s="33">
        <f t="shared" si="10"/>
        <v>325502.951</v>
      </c>
      <c r="G36" s="33">
        <f t="shared" si="10"/>
        <v>143084.87943586707</v>
      </c>
      <c r="H36" s="33">
        <f t="shared" si="10"/>
        <v>138482.25999999998</v>
      </c>
      <c r="I36" s="33">
        <f t="shared" si="10"/>
        <v>0</v>
      </c>
      <c r="J36" s="33">
        <f t="shared" si="3"/>
        <v>607184.29043586703</v>
      </c>
      <c r="P36" s="37"/>
    </row>
    <row r="37" spans="1:18" s="11" customFormat="1" x14ac:dyDescent="0.2">
      <c r="B37" s="38" t="s">
        <v>21</v>
      </c>
      <c r="C37" s="12">
        <v>5</v>
      </c>
      <c r="D37" s="12">
        <v>5</v>
      </c>
      <c r="E37" s="12">
        <v>114.19999999999999</v>
      </c>
      <c r="F37" s="35">
        <v>325502.951</v>
      </c>
      <c r="G37" s="36">
        <v>143084.87943586707</v>
      </c>
      <c r="H37" s="35">
        <v>138482.25999999998</v>
      </c>
      <c r="I37" s="35">
        <v>0</v>
      </c>
      <c r="J37" s="35">
        <f t="shared" si="3"/>
        <v>607184.29043586703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3240</v>
      </c>
      <c r="D38" s="33">
        <f t="shared" si="11"/>
        <v>2204</v>
      </c>
      <c r="E38" s="33">
        <f>E39</f>
        <v>388</v>
      </c>
      <c r="F38" s="33">
        <f>F39</f>
        <v>9723</v>
      </c>
      <c r="G38" s="33">
        <f>G39</f>
        <v>0</v>
      </c>
      <c r="H38" s="33">
        <f>H39</f>
        <v>1817</v>
      </c>
      <c r="I38" s="33">
        <f>I39</f>
        <v>0</v>
      </c>
      <c r="J38" s="33">
        <f t="shared" si="3"/>
        <v>11928</v>
      </c>
      <c r="P38" s="37"/>
    </row>
    <row r="39" spans="1:18" s="11" customFormat="1" x14ac:dyDescent="0.2">
      <c r="B39" s="40" t="s">
        <v>23</v>
      </c>
      <c r="C39" s="12">
        <v>3240</v>
      </c>
      <c r="D39" s="12">
        <v>2204</v>
      </c>
      <c r="E39" s="12">
        <v>388</v>
      </c>
      <c r="F39" s="35">
        <v>9723</v>
      </c>
      <c r="G39" s="36">
        <v>0</v>
      </c>
      <c r="H39" s="35">
        <v>1817</v>
      </c>
      <c r="I39" s="35">
        <v>0</v>
      </c>
      <c r="J39" s="35">
        <f t="shared" si="3"/>
        <v>11928</v>
      </c>
      <c r="P39" s="37"/>
    </row>
    <row r="40" spans="1:18" ht="13.2" x14ac:dyDescent="0.25">
      <c r="B40" s="59" t="s">
        <v>24</v>
      </c>
      <c r="C40" s="60">
        <f>C41+C44+C47</f>
        <v>10285</v>
      </c>
      <c r="D40" s="60">
        <f>D41+D44+D47</f>
        <v>5146</v>
      </c>
      <c r="E40" s="60">
        <f>E41+E44+E47</f>
        <v>83557.759999999995</v>
      </c>
      <c r="F40" s="60">
        <f>F41+F44+F47</f>
        <v>179390.85</v>
      </c>
      <c r="G40" s="60">
        <f t="shared" ref="G40:I40" si="12">G41+G44+G47</f>
        <v>0</v>
      </c>
      <c r="H40" s="60">
        <f t="shared" si="12"/>
        <v>79098.45</v>
      </c>
      <c r="I40" s="60">
        <f t="shared" si="12"/>
        <v>4050</v>
      </c>
      <c r="J40" s="60">
        <f>SUM(E40:I40)</f>
        <v>346097.06</v>
      </c>
      <c r="Q40" s="11"/>
      <c r="R40" s="11"/>
    </row>
    <row r="41" spans="1:18" ht="13.2" x14ac:dyDescent="0.2">
      <c r="B41" s="10" t="s">
        <v>25</v>
      </c>
      <c r="C41" s="33">
        <f>C42+C43</f>
        <v>0</v>
      </c>
      <c r="D41" s="33">
        <f t="shared" ref="D41:I41" si="13">D42+D43</f>
        <v>0</v>
      </c>
      <c r="E41" s="33">
        <f t="shared" si="13"/>
        <v>0</v>
      </c>
      <c r="F41" s="33">
        <f t="shared" si="13"/>
        <v>73641</v>
      </c>
      <c r="G41" s="33">
        <f t="shared" si="13"/>
        <v>0</v>
      </c>
      <c r="H41" s="33">
        <f t="shared" si="13"/>
        <v>0</v>
      </c>
      <c r="I41" s="33">
        <f t="shared" si="13"/>
        <v>132</v>
      </c>
      <c r="J41" s="33">
        <f t="shared" si="3"/>
        <v>73773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>
        <v>73641</v>
      </c>
      <c r="G42" s="36">
        <v>0</v>
      </c>
      <c r="H42" s="35">
        <v>0</v>
      </c>
      <c r="I42" s="35">
        <v>132</v>
      </c>
      <c r="J42" s="35">
        <f t="shared" si="3"/>
        <v>73773</v>
      </c>
      <c r="P42" s="37"/>
    </row>
    <row r="43" spans="1:18" s="11" customFormat="1" x14ac:dyDescent="0.2">
      <c r="B43" s="40" t="s">
        <v>51</v>
      </c>
      <c r="C43" s="12">
        <v>0</v>
      </c>
      <c r="D43" s="12">
        <v>0</v>
      </c>
      <c r="E43" s="12">
        <v>0</v>
      </c>
      <c r="F43" s="36">
        <v>0</v>
      </c>
      <c r="G43" s="36">
        <v>0</v>
      </c>
      <c r="H43" s="36">
        <v>0</v>
      </c>
      <c r="I43" s="36">
        <v>0</v>
      </c>
      <c r="J43" s="35">
        <f t="shared" si="3"/>
        <v>0</v>
      </c>
      <c r="P43" s="37"/>
    </row>
    <row r="44" spans="1:18" s="11" customFormat="1" ht="13.2" x14ac:dyDescent="0.2">
      <c r="B44" s="10" t="s">
        <v>27</v>
      </c>
      <c r="C44" s="39">
        <f t="shared" ref="C44:I44" si="14">SUM(C45:C46)</f>
        <v>367</v>
      </c>
      <c r="D44" s="39">
        <f t="shared" si="14"/>
        <v>187</v>
      </c>
      <c r="E44" s="39">
        <f t="shared" si="14"/>
        <v>3398.76</v>
      </c>
      <c r="F44" s="39">
        <f t="shared" si="14"/>
        <v>83319.12</v>
      </c>
      <c r="G44" s="39">
        <f t="shared" si="14"/>
        <v>0</v>
      </c>
      <c r="H44" s="39">
        <f t="shared" si="14"/>
        <v>0</v>
      </c>
      <c r="I44" s="39">
        <f t="shared" si="14"/>
        <v>3918</v>
      </c>
      <c r="J44" s="33">
        <f t="shared" si="3"/>
        <v>90635.87999999999</v>
      </c>
      <c r="P44" s="37"/>
    </row>
    <row r="45" spans="1:18" s="11" customFormat="1" x14ac:dyDescent="0.2">
      <c r="B45" s="40" t="s">
        <v>28</v>
      </c>
      <c r="C45" s="12">
        <v>0</v>
      </c>
      <c r="D45" s="12">
        <v>0</v>
      </c>
      <c r="E45" s="12">
        <v>0</v>
      </c>
      <c r="F45" s="35">
        <v>62653</v>
      </c>
      <c r="G45" s="36">
        <v>0</v>
      </c>
      <c r="H45" s="35">
        <v>0</v>
      </c>
      <c r="I45" s="35">
        <v>3918</v>
      </c>
      <c r="J45" s="35">
        <f t="shared" si="3"/>
        <v>66571</v>
      </c>
      <c r="P45" s="37"/>
    </row>
    <row r="46" spans="1:18" s="11" customFormat="1" x14ac:dyDescent="0.2">
      <c r="B46" s="40" t="s">
        <v>29</v>
      </c>
      <c r="C46" s="12">
        <v>367</v>
      </c>
      <c r="D46" s="12">
        <v>187</v>
      </c>
      <c r="E46" s="12">
        <v>3398.76</v>
      </c>
      <c r="F46" s="35">
        <v>20666.12</v>
      </c>
      <c r="G46" s="36">
        <v>0</v>
      </c>
      <c r="H46" s="35">
        <v>0</v>
      </c>
      <c r="I46" s="35">
        <v>0</v>
      </c>
      <c r="J46" s="35">
        <f t="shared" si="3"/>
        <v>24064.879999999997</v>
      </c>
      <c r="P46" s="37"/>
    </row>
    <row r="47" spans="1:18" s="11" customFormat="1" ht="13.2" x14ac:dyDescent="0.2">
      <c r="B47" s="10" t="s">
        <v>30</v>
      </c>
      <c r="C47" s="33">
        <f t="shared" ref="C47:D47" si="15">C48</f>
        <v>9918</v>
      </c>
      <c r="D47" s="33">
        <f t="shared" si="15"/>
        <v>4959</v>
      </c>
      <c r="E47" s="33">
        <f>E48</f>
        <v>80159</v>
      </c>
      <c r="F47" s="33">
        <f>F48</f>
        <v>22430.730000000003</v>
      </c>
      <c r="G47" s="33">
        <f>G48</f>
        <v>0</v>
      </c>
      <c r="H47" s="33">
        <f>H48</f>
        <v>79098.45</v>
      </c>
      <c r="I47" s="33">
        <f>I48</f>
        <v>0</v>
      </c>
      <c r="J47" s="33">
        <f>SUM(E47:I47)</f>
        <v>181688.18</v>
      </c>
      <c r="P47" s="37"/>
    </row>
    <row r="48" spans="1:18" s="11" customFormat="1" ht="12" thickBot="1" x14ac:dyDescent="0.25">
      <c r="B48" s="42" t="s">
        <v>52</v>
      </c>
      <c r="C48" s="12">
        <v>9918</v>
      </c>
      <c r="D48" s="12">
        <v>4959</v>
      </c>
      <c r="E48" s="12">
        <v>80159</v>
      </c>
      <c r="F48" s="43">
        <v>22430.730000000003</v>
      </c>
      <c r="G48" s="44">
        <v>0</v>
      </c>
      <c r="H48" s="36">
        <v>79098.45</v>
      </c>
      <c r="I48" s="43">
        <v>0</v>
      </c>
      <c r="J48" s="43">
        <f>SUM(E48:I48)</f>
        <v>181688.18</v>
      </c>
      <c r="P48" s="37"/>
    </row>
    <row r="49" spans="2:16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47"/>
      <c r="M49" s="16"/>
      <c r="O49" s="11"/>
    </row>
    <row r="50" spans="2:16" ht="13.2" x14ac:dyDescent="0.2">
      <c r="B50" s="30" t="s">
        <v>8</v>
      </c>
      <c r="C50" s="32">
        <f t="shared" ref="C50:I50" si="16">C51+C60</f>
        <v>0</v>
      </c>
      <c r="D50" s="32">
        <f t="shared" si="16"/>
        <v>0</v>
      </c>
      <c r="E50" s="32">
        <f t="shared" si="16"/>
        <v>0</v>
      </c>
      <c r="F50" s="32">
        <f t="shared" si="16"/>
        <v>22054.85</v>
      </c>
      <c r="G50" s="32">
        <f t="shared" si="16"/>
        <v>1528.44</v>
      </c>
      <c r="H50" s="32">
        <f t="shared" si="16"/>
        <v>1116</v>
      </c>
      <c r="I50" s="32">
        <f t="shared" si="16"/>
        <v>0</v>
      </c>
      <c r="J50" s="32">
        <f>SUM(E50:I50)</f>
        <v>24699.289999999997</v>
      </c>
    </row>
    <row r="51" spans="2:16" ht="13.2" x14ac:dyDescent="0.25">
      <c r="B51" s="59" t="s">
        <v>9</v>
      </c>
      <c r="C51" s="57">
        <f>C52+C54+C56+C58</f>
        <v>0</v>
      </c>
      <c r="D51" s="57">
        <f t="shared" ref="D51:J51" si="17">D52+D54+D56+D58</f>
        <v>0</v>
      </c>
      <c r="E51" s="57">
        <f t="shared" si="17"/>
        <v>0</v>
      </c>
      <c r="F51" s="57">
        <f t="shared" si="17"/>
        <v>22054.85</v>
      </c>
      <c r="G51" s="57">
        <f t="shared" si="17"/>
        <v>1528.44</v>
      </c>
      <c r="H51" s="57">
        <f t="shared" si="17"/>
        <v>1116</v>
      </c>
      <c r="I51" s="57">
        <f t="shared" si="17"/>
        <v>0</v>
      </c>
      <c r="J51" s="57">
        <f t="shared" si="17"/>
        <v>24699.29</v>
      </c>
    </row>
    <row r="52" spans="2:16" ht="13.2" x14ac:dyDescent="0.2">
      <c r="B52" s="10" t="s">
        <v>38</v>
      </c>
      <c r="C52" s="39">
        <f>+C53</f>
        <v>0</v>
      </c>
      <c r="D52" s="39">
        <f t="shared" ref="D52:I52" si="18">+D53</f>
        <v>0</v>
      </c>
      <c r="E52" s="39">
        <f t="shared" si="18"/>
        <v>0</v>
      </c>
      <c r="F52" s="39">
        <f t="shared" si="18"/>
        <v>0</v>
      </c>
      <c r="G52" s="39">
        <f t="shared" si="18"/>
        <v>0</v>
      </c>
      <c r="H52" s="39">
        <f t="shared" si="18"/>
        <v>0</v>
      </c>
      <c r="I52" s="39">
        <f t="shared" si="18"/>
        <v>0</v>
      </c>
      <c r="J52" s="48">
        <f>SUM(E52:I52)</f>
        <v>0</v>
      </c>
    </row>
    <row r="53" spans="2:16" ht="12" x14ac:dyDescent="0.2">
      <c r="B53" s="40" t="s">
        <v>39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48">
        <f t="shared" ref="J53:J55" si="19">SUM(E53:I53)</f>
        <v>0</v>
      </c>
    </row>
    <row r="54" spans="2:16" s="11" customFormat="1" ht="13.2" x14ac:dyDescent="0.2">
      <c r="B54" s="10" t="s">
        <v>32</v>
      </c>
      <c r="C54" s="33">
        <f t="shared" ref="C54:D54" si="20">C55</f>
        <v>0</v>
      </c>
      <c r="D54" s="33">
        <f t="shared" si="20"/>
        <v>0</v>
      </c>
      <c r="E54" s="33">
        <f>E55</f>
        <v>0</v>
      </c>
      <c r="F54" s="33">
        <f t="shared" ref="F54:I54" si="21">F55</f>
        <v>9800.85</v>
      </c>
      <c r="G54" s="33">
        <f t="shared" si="21"/>
        <v>1528.44</v>
      </c>
      <c r="H54" s="33">
        <f t="shared" si="21"/>
        <v>0</v>
      </c>
      <c r="I54" s="33">
        <f t="shared" si="21"/>
        <v>0</v>
      </c>
      <c r="J54" s="48">
        <f t="shared" si="19"/>
        <v>11329.29</v>
      </c>
      <c r="P54" s="37"/>
    </row>
    <row r="55" spans="2:16" s="37" customFormat="1" x14ac:dyDescent="0.2">
      <c r="B55" s="38" t="s">
        <v>46</v>
      </c>
      <c r="C55" s="12">
        <v>0</v>
      </c>
      <c r="D55" s="12">
        <v>0</v>
      </c>
      <c r="E55" s="12">
        <v>0</v>
      </c>
      <c r="F55" s="35">
        <v>9800.85</v>
      </c>
      <c r="G55" s="36">
        <v>1528.44</v>
      </c>
      <c r="H55" s="35">
        <v>0</v>
      </c>
      <c r="I55" s="35">
        <v>0</v>
      </c>
      <c r="J55" s="66">
        <f t="shared" si="19"/>
        <v>11329.29</v>
      </c>
    </row>
    <row r="56" spans="2:16" s="37" customFormat="1" ht="13.2" x14ac:dyDescent="0.2">
      <c r="B56" s="10" t="s">
        <v>40</v>
      </c>
      <c r="C56" s="33">
        <f>+C57</f>
        <v>0</v>
      </c>
      <c r="D56" s="33">
        <f t="shared" ref="D56:I56" si="22">+D57</f>
        <v>0</v>
      </c>
      <c r="E56" s="33">
        <f t="shared" si="22"/>
        <v>0</v>
      </c>
      <c r="F56" s="33">
        <f t="shared" si="22"/>
        <v>6955</v>
      </c>
      <c r="G56" s="33">
        <f t="shared" si="22"/>
        <v>0</v>
      </c>
      <c r="H56" s="33">
        <f t="shared" si="22"/>
        <v>0</v>
      </c>
      <c r="I56" s="33">
        <f t="shared" si="22"/>
        <v>0</v>
      </c>
      <c r="J56" s="48">
        <f>SUM(E56:I56)</f>
        <v>6955</v>
      </c>
    </row>
    <row r="57" spans="2:16" s="37" customFormat="1" ht="12" x14ac:dyDescent="0.2">
      <c r="B57" s="40" t="s">
        <v>41</v>
      </c>
      <c r="C57" s="12">
        <v>0</v>
      </c>
      <c r="D57" s="12">
        <v>0</v>
      </c>
      <c r="E57" s="12">
        <v>0</v>
      </c>
      <c r="F57" s="12">
        <v>6955</v>
      </c>
      <c r="G57" s="12">
        <v>0</v>
      </c>
      <c r="H57" s="12">
        <v>0</v>
      </c>
      <c r="I57" s="12">
        <v>0</v>
      </c>
      <c r="J57" s="48">
        <f>SUM(E57:I57)</f>
        <v>6955</v>
      </c>
    </row>
    <row r="58" spans="2:16" s="37" customFormat="1" ht="13.2" x14ac:dyDescent="0.2">
      <c r="B58" s="10" t="s">
        <v>42</v>
      </c>
      <c r="C58" s="33">
        <f t="shared" ref="C58:I58" si="23">C59</f>
        <v>0</v>
      </c>
      <c r="D58" s="33">
        <f t="shared" si="23"/>
        <v>0</v>
      </c>
      <c r="E58" s="33">
        <f t="shared" si="23"/>
        <v>0</v>
      </c>
      <c r="F58" s="33">
        <f t="shared" si="23"/>
        <v>5299</v>
      </c>
      <c r="G58" s="33">
        <f t="shared" si="23"/>
        <v>0</v>
      </c>
      <c r="H58" s="33">
        <f t="shared" si="23"/>
        <v>1116</v>
      </c>
      <c r="I58" s="33">
        <f t="shared" si="23"/>
        <v>0</v>
      </c>
      <c r="J58" s="48">
        <f>SUM(E58:I58)</f>
        <v>6415</v>
      </c>
    </row>
    <row r="59" spans="2:16" s="37" customFormat="1" ht="12" x14ac:dyDescent="0.2">
      <c r="B59" s="40" t="s">
        <v>43</v>
      </c>
      <c r="C59" s="12">
        <v>0</v>
      </c>
      <c r="D59" s="12">
        <v>0</v>
      </c>
      <c r="E59" s="12">
        <v>0</v>
      </c>
      <c r="F59" s="12">
        <v>5299</v>
      </c>
      <c r="G59" s="12">
        <v>0</v>
      </c>
      <c r="H59" s="12">
        <v>1116</v>
      </c>
      <c r="I59" s="12">
        <v>0</v>
      </c>
      <c r="J59" s="48">
        <f>SUM(E59:I59)</f>
        <v>6415</v>
      </c>
    </row>
    <row r="60" spans="2:16" ht="13.2" x14ac:dyDescent="0.25">
      <c r="B60" s="59" t="s">
        <v>24</v>
      </c>
      <c r="C60" s="54">
        <f>+C61</f>
        <v>0</v>
      </c>
      <c r="D60" s="54">
        <f>+D61</f>
        <v>0</v>
      </c>
      <c r="E60" s="54">
        <f t="shared" ref="E60:I61" si="24">+E61</f>
        <v>0</v>
      </c>
      <c r="F60" s="54">
        <f t="shared" si="24"/>
        <v>0</v>
      </c>
      <c r="G60" s="54">
        <f t="shared" si="24"/>
        <v>0</v>
      </c>
      <c r="H60" s="54">
        <f t="shared" si="24"/>
        <v>0</v>
      </c>
      <c r="I60" s="54">
        <f t="shared" si="24"/>
        <v>0</v>
      </c>
      <c r="J60" s="54">
        <f>SUM(E60:I60)</f>
        <v>0</v>
      </c>
    </row>
    <row r="61" spans="2:16" ht="13.2" x14ac:dyDescent="0.2">
      <c r="B61" s="10" t="s">
        <v>33</v>
      </c>
      <c r="C61" s="33">
        <f>+C62</f>
        <v>0</v>
      </c>
      <c r="D61" s="33">
        <f>+D62</f>
        <v>0</v>
      </c>
      <c r="E61" s="33">
        <f t="shared" si="24"/>
        <v>0</v>
      </c>
      <c r="F61" s="33">
        <f t="shared" si="24"/>
        <v>0</v>
      </c>
      <c r="G61" s="33">
        <f t="shared" si="24"/>
        <v>0</v>
      </c>
      <c r="H61" s="33">
        <f t="shared" si="24"/>
        <v>0</v>
      </c>
      <c r="I61" s="33">
        <f t="shared" si="24"/>
        <v>0</v>
      </c>
      <c r="J61" s="33">
        <f t="shared" ref="J61:J62" si="25">SUM(E61:I61)</f>
        <v>0</v>
      </c>
    </row>
    <row r="62" spans="2:16" s="11" customFormat="1" ht="12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3">
        <f t="shared" si="25"/>
        <v>0</v>
      </c>
      <c r="P62" s="37"/>
    </row>
    <row r="63" spans="2:16" x14ac:dyDescent="0.2">
      <c r="B63" s="1" t="s">
        <v>49</v>
      </c>
      <c r="C63" s="1"/>
      <c r="D63" s="1"/>
      <c r="E63" s="3"/>
      <c r="F63" s="16"/>
      <c r="G63" s="16"/>
      <c r="I63" s="49"/>
      <c r="J63" s="49"/>
    </row>
    <row r="64" spans="2:16" x14ac:dyDescent="0.2">
      <c r="B64" s="1" t="s">
        <v>48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TP Uso Público - Tipo de carga</vt:lpstr>
      <vt:lpstr>TP Uso Público - DESCARGA</vt:lpstr>
      <vt:lpstr>TP Uso Público - EMBARQUE</vt:lpstr>
      <vt:lpstr>TP Uso Público - TRANSBORDO</vt:lpstr>
      <vt:lpstr>TP Uso Público - REESTIBA</vt:lpstr>
      <vt:lpstr>TP Uso Público - OTROS</vt:lpstr>
      <vt:lpstr>'TP Uso Público - DESCARGA'!Área_de_impresión</vt:lpstr>
      <vt:lpstr>'TP Uso Público - EMBARQUE'!Área_de_impresión</vt:lpstr>
      <vt:lpstr>'TP Uso Público - OTROS'!Área_de_impresión</vt:lpstr>
      <vt:lpstr>'TP Uso Público - REESTIBA'!Área_de_impresión</vt:lpstr>
      <vt:lpstr>'TP Uso Público - Tipo de carga'!Área_de_impresión</vt:lpstr>
      <vt:lpstr>'TP Uso Público - TRANSBORDO'!Área_de_impresión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Moisés Álvarez Rodriguez</dc:creator>
  <cp:lastModifiedBy>Mariela Taipe Ayoso</cp:lastModifiedBy>
  <dcterms:created xsi:type="dcterms:W3CDTF">2020-02-13T16:36:40Z</dcterms:created>
  <dcterms:modified xsi:type="dcterms:W3CDTF">2026-02-12T15:11:01Z</dcterms:modified>
</cp:coreProperties>
</file>